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ta\Disk O\Отдел по закупкам\ВНУТРЕННЯЯ ОПЗ\Закупки 2024\ЗЦ Перевозка нефтеп речным Усть-Кут\"/>
    </mc:Choice>
  </mc:AlternateContent>
  <bookViews>
    <workbookView xWindow="0" yWindow="0" windowWidth="21600" windowHeight="9630"/>
  </bookViews>
  <sheets>
    <sheet name="У-Кут" sheetId="3" r:id="rId1"/>
  </sheets>
  <calcPr calcId="152511" refMode="R1C1"/>
</workbook>
</file>

<file path=xl/calcChain.xml><?xml version="1.0" encoding="utf-8"?>
<calcChain xmlns="http://schemas.openxmlformats.org/spreadsheetml/2006/main">
  <c r="K70" i="3" l="1"/>
  <c r="K69" i="3"/>
  <c r="K71" i="3"/>
  <c r="K72" i="3"/>
  <c r="K73" i="3"/>
  <c r="K41" i="3"/>
  <c r="K38" i="3"/>
  <c r="K35" i="3"/>
  <c r="K20" i="3"/>
  <c r="K23" i="3"/>
  <c r="K11" i="3"/>
  <c r="K8" i="3"/>
  <c r="K68" i="3" l="1"/>
  <c r="K66" i="3"/>
  <c r="K65" i="3"/>
  <c r="K62" i="3"/>
  <c r="K61" i="3"/>
  <c r="K58" i="3"/>
  <c r="K54" i="3"/>
  <c r="K55" i="3"/>
  <c r="K56" i="3"/>
  <c r="K57" i="3"/>
  <c r="K53" i="3"/>
  <c r="K52" i="3"/>
  <c r="K50" i="3"/>
  <c r="K47" i="3"/>
  <c r="K44" i="3"/>
  <c r="K32" i="3"/>
  <c r="K29" i="3"/>
  <c r="K26" i="3"/>
  <c r="K17" i="3"/>
  <c r="F17" i="3"/>
  <c r="K16" i="3"/>
  <c r="K14" i="3"/>
  <c r="K22" i="3"/>
  <c r="F8" i="3" l="1"/>
  <c r="F11" i="3"/>
  <c r="F14" i="3"/>
  <c r="F20" i="3"/>
  <c r="F23" i="3"/>
  <c r="F26" i="3"/>
  <c r="F29" i="3"/>
  <c r="F32" i="3"/>
  <c r="F35" i="3"/>
  <c r="F38" i="3"/>
  <c r="F41" i="3"/>
  <c r="F44" i="3"/>
  <c r="F47" i="3"/>
  <c r="F50" i="3"/>
  <c r="F53" i="3"/>
  <c r="F57" i="3"/>
  <c r="F61" i="3"/>
  <c r="F65" i="3"/>
  <c r="F68" i="3"/>
  <c r="F71" i="3"/>
  <c r="I72" i="3" l="1"/>
  <c r="H72" i="3"/>
  <c r="G72" i="3"/>
  <c r="I70" i="3"/>
  <c r="I71" i="3" s="1"/>
  <c r="H70" i="3"/>
  <c r="H71" i="3" s="1"/>
  <c r="G70" i="3"/>
  <c r="G71" i="3" s="1"/>
  <c r="I62" i="3"/>
  <c r="H62" i="3"/>
  <c r="G62" i="3"/>
  <c r="I58" i="3" l="1"/>
  <c r="H58" i="3"/>
  <c r="G58" i="3"/>
  <c r="K49" i="3"/>
  <c r="K51" i="3"/>
  <c r="I51" i="3"/>
  <c r="H51" i="3"/>
  <c r="G51" i="3"/>
  <c r="K46" i="3"/>
  <c r="K45" i="3"/>
  <c r="K43" i="3"/>
  <c r="K42" i="3"/>
  <c r="K40" i="3"/>
  <c r="K39" i="3"/>
  <c r="K33" i="3"/>
  <c r="I33" i="3"/>
  <c r="H33" i="3"/>
  <c r="G33" i="3"/>
  <c r="K31" i="3"/>
  <c r="K30" i="3"/>
  <c r="I30" i="3"/>
  <c r="I32" i="3" s="1"/>
  <c r="H30" i="3"/>
  <c r="H32" i="3" s="1"/>
  <c r="G30" i="3"/>
  <c r="G32" i="3" s="1"/>
  <c r="K28" i="3"/>
  <c r="K27" i="3"/>
  <c r="I27" i="3"/>
  <c r="I29" i="3" s="1"/>
  <c r="H27" i="3"/>
  <c r="H29" i="3" s="1"/>
  <c r="G27" i="3"/>
  <c r="G29" i="3" s="1"/>
  <c r="I16" i="3" l="1"/>
  <c r="H16" i="3"/>
  <c r="G16" i="3"/>
  <c r="K15" i="3"/>
  <c r="I15" i="3"/>
  <c r="H15" i="3"/>
  <c r="G15" i="3"/>
  <c r="G17" i="3" l="1"/>
  <c r="H17" i="3"/>
  <c r="I17" i="3"/>
  <c r="I73" i="3" l="1"/>
  <c r="H73" i="3"/>
  <c r="G73" i="3"/>
  <c r="K64" i="3"/>
  <c r="I64" i="3"/>
  <c r="H64" i="3"/>
  <c r="G64" i="3"/>
  <c r="K63" i="3"/>
  <c r="I63" i="3"/>
  <c r="H63" i="3"/>
  <c r="G63" i="3"/>
  <c r="K60" i="3"/>
  <c r="K37" i="3"/>
  <c r="K19" i="3" l="1"/>
  <c r="I19" i="3"/>
  <c r="H19" i="3"/>
  <c r="G19" i="3"/>
  <c r="K59" i="3" l="1"/>
  <c r="I59" i="3"/>
  <c r="I61" i="3" s="1"/>
  <c r="H59" i="3"/>
  <c r="H61" i="3" s="1"/>
  <c r="G59" i="3"/>
  <c r="G61" i="3" s="1"/>
  <c r="G52" i="3"/>
  <c r="G53" i="3" s="1"/>
  <c r="H52" i="3"/>
  <c r="H53" i="3" s="1"/>
  <c r="I52" i="3"/>
  <c r="I53" i="3" s="1"/>
  <c r="K67" i="3" l="1"/>
  <c r="I67" i="3"/>
  <c r="H67" i="3"/>
  <c r="G67" i="3"/>
  <c r="I56" i="3"/>
  <c r="H56" i="3"/>
  <c r="G56" i="3"/>
  <c r="I54" i="3"/>
  <c r="H54" i="3"/>
  <c r="G54" i="3"/>
  <c r="K48" i="3"/>
  <c r="I48" i="3"/>
  <c r="I50" i="3" s="1"/>
  <c r="H48" i="3"/>
  <c r="H50" i="3" s="1"/>
  <c r="G48" i="3"/>
  <c r="G50" i="3" s="1"/>
  <c r="K36" i="3"/>
  <c r="K25" i="3"/>
  <c r="I25" i="3"/>
  <c r="H25" i="3"/>
  <c r="G25" i="3"/>
  <c r="K24" i="3"/>
  <c r="I24" i="3"/>
  <c r="H24" i="3"/>
  <c r="G24" i="3"/>
  <c r="K34" i="3"/>
  <c r="I34" i="3"/>
  <c r="I35" i="3" s="1"/>
  <c r="H34" i="3"/>
  <c r="H35" i="3" s="1"/>
  <c r="G34" i="3"/>
  <c r="G35" i="3" s="1"/>
  <c r="I22" i="3"/>
  <c r="H22" i="3"/>
  <c r="G22" i="3"/>
  <c r="K21" i="3"/>
  <c r="I21" i="3"/>
  <c r="H21" i="3"/>
  <c r="G21" i="3"/>
  <c r="K18" i="3"/>
  <c r="I18" i="3"/>
  <c r="I20" i="3" s="1"/>
  <c r="H18" i="3"/>
  <c r="H20" i="3" s="1"/>
  <c r="G18" i="3"/>
  <c r="G20" i="3" s="1"/>
  <c r="K13" i="3"/>
  <c r="I13" i="3"/>
  <c r="H13" i="3"/>
  <c r="G13" i="3"/>
  <c r="K12" i="3"/>
  <c r="I12" i="3"/>
  <c r="H12" i="3"/>
  <c r="G12" i="3"/>
  <c r="K10" i="3"/>
  <c r="I10" i="3"/>
  <c r="H10" i="3"/>
  <c r="G10" i="3"/>
  <c r="K9" i="3"/>
  <c r="I9" i="3"/>
  <c r="H9" i="3"/>
  <c r="G9" i="3"/>
  <c r="K7" i="3"/>
  <c r="I7" i="3"/>
  <c r="H7" i="3"/>
  <c r="G7" i="3"/>
  <c r="K6" i="3"/>
  <c r="I6" i="3"/>
  <c r="H6" i="3"/>
  <c r="G6" i="3"/>
  <c r="G8" i="3" l="1"/>
  <c r="G14" i="3"/>
  <c r="G68" i="3"/>
  <c r="H14" i="3"/>
  <c r="I8" i="3"/>
  <c r="I14" i="3"/>
  <c r="H8" i="3"/>
  <c r="H68" i="3"/>
  <c r="H11" i="3"/>
  <c r="G57" i="3"/>
  <c r="I68" i="3"/>
  <c r="I57" i="3"/>
  <c r="H57" i="3"/>
  <c r="G11" i="3"/>
  <c r="I11" i="3"/>
  <c r="G26" i="3"/>
  <c r="H26" i="3"/>
  <c r="I26" i="3"/>
  <c r="H75" i="3" l="1"/>
  <c r="G75" i="3"/>
  <c r="I75" i="3"/>
</calcChain>
</file>

<file path=xl/sharedStrings.xml><?xml version="1.0" encoding="utf-8"?>
<sst xmlns="http://schemas.openxmlformats.org/spreadsheetml/2006/main" count="186" uniqueCount="47">
  <si>
    <t>Приложение № 1                                                                                                                 к  Документации по запросу цен на перевозку речным транспортом нефтепродуктов наливом в навигацию 2019 года</t>
  </si>
  <si>
    <t>№ Лота</t>
  </si>
  <si>
    <t>Пункт отправления</t>
  </si>
  <si>
    <t>Пункт назначения</t>
  </si>
  <si>
    <t>Марка нефтепродуктов</t>
  </si>
  <si>
    <t>Технические требования</t>
  </si>
  <si>
    <t>Количество, тн.</t>
  </si>
  <si>
    <t>Провозная плата, руб/тн</t>
  </si>
  <si>
    <t>Зачистка, руб/тн</t>
  </si>
  <si>
    <t>ТЭО, руб/тн</t>
  </si>
  <si>
    <t>Срок доставки                     в пункт назначения</t>
  </si>
  <si>
    <t>Перевалочная нефтебаза г. Усть-Кут</t>
  </si>
  <si>
    <t>Филиал "Эльдиканская нефтебаза", Усть-Майский улус, п.Эльдикан, ул.Чкалова 79</t>
  </si>
  <si>
    <t>Бензин неэтилированный марки Регуляр-92 (АИ-92-К5) / Бензин неэтилированный марки АИ-92-К5</t>
  </si>
  <si>
    <t xml:space="preserve">ГОСТ Р 51105-97 с изм.1-6                                                                 ГОСТ 32513-2013,                                                                                ТР ТС 013/2011 - К5                                                     </t>
  </si>
  <si>
    <t>Итого:</t>
  </si>
  <si>
    <t>Бензин неэтилированный Премиум Евро-95 Вид III (АИ-95-К5) / Бензин неэтилированный марки АИ-95-К5</t>
  </si>
  <si>
    <t>ГОСТ Р 51866-2002 с изм.1-4 Вид III / ГОСТ 32513-2013, ТР ТС 013/2011 - К5</t>
  </si>
  <si>
    <t>Топливо дизельное ЕВРО, класс 2, вид III (ДТ-З-К5) / Топливо дизельное ЕВРО, экологичекского класса К5, зимнее, класс 2</t>
  </si>
  <si>
    <t>Топливо дизельное ЕВРО, класс 4, вид III (ДТ-А-К5) / Топливо дизльное ЕВРО, экологического класса К5, арктическое, класс 4</t>
  </si>
  <si>
    <t>Топливо дизельное ЕВРО, Сорт C, вид III (ДТ-Л-К5) / Топливо дизельное ЕВРО, Экологического класса К5, летнее,                                                            сорт С</t>
  </si>
  <si>
    <t xml:space="preserve">ГОСТ Р 52368-2005 (ЕН 590:2009) по содержанию серы - Вид-III, по предельной температуре фильтруемости - Сорт C / ГОСТ 32511-2013                                                                           (ЕН 590:2009), ТР ТС 013/2011                        </t>
  </si>
  <si>
    <t>ГОСТ Р 52368-2005 (ЕН 590:2009) по содержанию серы - Вид-III, по предельной температуре фильтруемости - класс 2 / ГОСТ 32511-2013                                                             (ЕН 590:2009), ТР ТС 013/2011</t>
  </si>
  <si>
    <t>ГОСТ Р 52368-2005 (ЕН 590:2009) по содержанию серы - Вид-III, по предельной температуре фильтруемости - класс 4 / ГОСТ 32511-2013                                                       (ЕН 590:2009), ТР ТС 013/2011</t>
  </si>
  <si>
    <t>Провозная плата всего, руб/тонна                                                                   с НДС</t>
  </si>
  <si>
    <t xml:space="preserve">Начальная (максимальная) цена договора (лота)                                                                  с НДС, руб. </t>
  </si>
  <si>
    <t>Филиал "Ленская нефтебаза", Ленский улус, г. Ленск, ул. Победы 82</t>
  </si>
  <si>
    <t>Филиал "Нюрбинская нефтебаза", Нюрбинский улус,                                                                                     с. Антоновка, мкр. Нефтебаза</t>
  </si>
  <si>
    <t>Сунтарский нефтесклад филиала "Нюрбинская нефтебаза", Сунтарский улус,                                                                               с.Сунтар, ул. Вилюйская 1</t>
  </si>
  <si>
    <t>Филиал "Олекминская нефтебаза", Олекминский улус, г.Олекминск,                                                                   п. Нефтебаза, ул. Набережная 2</t>
  </si>
  <si>
    <t>Филиал "Сангарская нефтебаза", Кобяйский улус, п. Сангар,                                                                   мкр. Нефтебаза 9</t>
  </si>
  <si>
    <t>Филиал "Жиганская нефтебаза", Жиганский улус, п. Жиганск,                                                                   ул. Молодёжная 24</t>
  </si>
  <si>
    <t>Филиал "Хандыгская нефтебаза", Томпонский улус, п.Хандыга, ул.Кычкина 46 "б"</t>
  </si>
  <si>
    <t>Филиал "Якутская нефтебаза",                              г.Якутск, п.Жатай, ул.Строда 12</t>
  </si>
  <si>
    <t xml:space="preserve">пр.Витим, нефтебаза Витимского района водных путей </t>
  </si>
  <si>
    <t>Приложение № 1                                                                                                                                              к  Документации по запросу цен в электронной форме на перевозку речным транспортом нефтепродуктов наливом с Усть-Кута в навигацию 2024 года</t>
  </si>
  <si>
    <t>до 31.05.2024 года</t>
  </si>
  <si>
    <t>до 05.06.2024 года</t>
  </si>
  <si>
    <t>до 15.06.2024 года</t>
  </si>
  <si>
    <t>до 31.08.2024 года</t>
  </si>
  <si>
    <t>до 30.09.2024 года</t>
  </si>
  <si>
    <t>до 20.09.2024 года</t>
  </si>
  <si>
    <t>до 15.08.2024 года</t>
  </si>
  <si>
    <t>до 10.09.2024 года</t>
  </si>
  <si>
    <t>до 30.06.2024 года</t>
  </si>
  <si>
    <t>до 15.07.2024 года</t>
  </si>
  <si>
    <t>до 31.07.2024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</si>
</sst>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theme="1"/>
      <name val="Book Antiqua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62" zoomScale="77" zoomScaleNormal="77" workbookViewId="0">
      <selection activeCell="K76" sqref="K76"/>
    </sheetView>
  </sheetViews>
  <sheetFormatPr defaultColWidth="10.42578125" defaultRowHeight="15.75" outlineLevelRow="1" outlineLevelCol="1" x14ac:dyDescent="0.25"/>
  <cols>
    <col min="1" max="1" width="7.85546875" style="2" customWidth="1"/>
    <col min="2" max="2" width="24.85546875" style="2" customWidth="1"/>
    <col min="3" max="3" width="38.85546875" style="2" customWidth="1"/>
    <col min="4" max="4" width="41" style="2" customWidth="1"/>
    <col min="5" max="5" width="52.140625" style="2" customWidth="1"/>
    <col min="6" max="6" width="16.42578125" style="2" customWidth="1"/>
    <col min="7" max="9" width="16.42578125" style="2" hidden="1" customWidth="1" outlineLevel="1"/>
    <col min="10" max="10" width="20" style="2" customWidth="1" collapsed="1"/>
    <col min="11" max="11" width="24.28515625" style="15" customWidth="1"/>
    <col min="12" max="12" width="24" style="2" customWidth="1"/>
    <col min="13" max="126" width="10.42578125" style="2"/>
    <col min="127" max="127" width="6.5703125" style="2" customWidth="1"/>
    <col min="128" max="128" width="29.140625" style="2" customWidth="1"/>
    <col min="129" max="129" width="18.140625" style="2" customWidth="1"/>
    <col min="130" max="130" width="27.5703125" style="2" customWidth="1"/>
    <col min="131" max="131" width="30.5703125" style="2" customWidth="1"/>
    <col min="132" max="132" width="19.42578125" style="2" customWidth="1"/>
    <col min="133" max="133" width="16" style="2" customWidth="1"/>
    <col min="134" max="134" width="9.85546875" style="2" customWidth="1"/>
    <col min="135" max="135" width="14.7109375" style="2" customWidth="1"/>
    <col min="136" max="136" width="0" style="2" hidden="1" customWidth="1"/>
    <col min="137" max="137" width="17.85546875" style="2" customWidth="1"/>
    <col min="138" max="138" width="17.7109375" style="2" customWidth="1"/>
    <col min="139" max="140" width="10.42578125" style="2"/>
    <col min="141" max="141" width="9.140625" style="2" customWidth="1"/>
    <col min="142" max="382" width="10.42578125" style="2"/>
    <col min="383" max="383" width="6.5703125" style="2" customWidth="1"/>
    <col min="384" max="384" width="29.140625" style="2" customWidth="1"/>
    <col min="385" max="385" width="18.140625" style="2" customWidth="1"/>
    <col min="386" max="386" width="27.5703125" style="2" customWidth="1"/>
    <col min="387" max="387" width="30.5703125" style="2" customWidth="1"/>
    <col min="388" max="388" width="19.42578125" style="2" customWidth="1"/>
    <col min="389" max="389" width="16" style="2" customWidth="1"/>
    <col min="390" max="390" width="9.85546875" style="2" customWidth="1"/>
    <col min="391" max="391" width="14.7109375" style="2" customWidth="1"/>
    <col min="392" max="392" width="0" style="2" hidden="1" customWidth="1"/>
    <col min="393" max="393" width="17.85546875" style="2" customWidth="1"/>
    <col min="394" max="394" width="17.7109375" style="2" customWidth="1"/>
    <col min="395" max="396" width="10.42578125" style="2"/>
    <col min="397" max="397" width="9.140625" style="2" customWidth="1"/>
    <col min="398" max="638" width="10.42578125" style="2"/>
    <col min="639" max="639" width="6.5703125" style="2" customWidth="1"/>
    <col min="640" max="640" width="29.140625" style="2" customWidth="1"/>
    <col min="641" max="641" width="18.140625" style="2" customWidth="1"/>
    <col min="642" max="642" width="27.5703125" style="2" customWidth="1"/>
    <col min="643" max="643" width="30.5703125" style="2" customWidth="1"/>
    <col min="644" max="644" width="19.42578125" style="2" customWidth="1"/>
    <col min="645" max="645" width="16" style="2" customWidth="1"/>
    <col min="646" max="646" width="9.85546875" style="2" customWidth="1"/>
    <col min="647" max="647" width="14.7109375" style="2" customWidth="1"/>
    <col min="648" max="648" width="0" style="2" hidden="1" customWidth="1"/>
    <col min="649" max="649" width="17.85546875" style="2" customWidth="1"/>
    <col min="650" max="650" width="17.7109375" style="2" customWidth="1"/>
    <col min="651" max="652" width="10.42578125" style="2"/>
    <col min="653" max="653" width="9.140625" style="2" customWidth="1"/>
    <col min="654" max="894" width="10.42578125" style="2"/>
    <col min="895" max="895" width="6.5703125" style="2" customWidth="1"/>
    <col min="896" max="896" width="29.140625" style="2" customWidth="1"/>
    <col min="897" max="897" width="18.140625" style="2" customWidth="1"/>
    <col min="898" max="898" width="27.5703125" style="2" customWidth="1"/>
    <col min="899" max="899" width="30.5703125" style="2" customWidth="1"/>
    <col min="900" max="900" width="19.42578125" style="2" customWidth="1"/>
    <col min="901" max="901" width="16" style="2" customWidth="1"/>
    <col min="902" max="902" width="9.85546875" style="2" customWidth="1"/>
    <col min="903" max="903" width="14.7109375" style="2" customWidth="1"/>
    <col min="904" max="904" width="0" style="2" hidden="1" customWidth="1"/>
    <col min="905" max="905" width="17.85546875" style="2" customWidth="1"/>
    <col min="906" max="906" width="17.7109375" style="2" customWidth="1"/>
    <col min="907" max="908" width="10.42578125" style="2"/>
    <col min="909" max="909" width="9.140625" style="2" customWidth="1"/>
    <col min="910" max="1150" width="10.42578125" style="2"/>
    <col min="1151" max="1151" width="6.5703125" style="2" customWidth="1"/>
    <col min="1152" max="1152" width="29.140625" style="2" customWidth="1"/>
    <col min="1153" max="1153" width="18.140625" style="2" customWidth="1"/>
    <col min="1154" max="1154" width="27.5703125" style="2" customWidth="1"/>
    <col min="1155" max="1155" width="30.5703125" style="2" customWidth="1"/>
    <col min="1156" max="1156" width="19.42578125" style="2" customWidth="1"/>
    <col min="1157" max="1157" width="16" style="2" customWidth="1"/>
    <col min="1158" max="1158" width="9.85546875" style="2" customWidth="1"/>
    <col min="1159" max="1159" width="14.7109375" style="2" customWidth="1"/>
    <col min="1160" max="1160" width="0" style="2" hidden="1" customWidth="1"/>
    <col min="1161" max="1161" width="17.85546875" style="2" customWidth="1"/>
    <col min="1162" max="1162" width="17.7109375" style="2" customWidth="1"/>
    <col min="1163" max="1164" width="10.42578125" style="2"/>
    <col min="1165" max="1165" width="9.140625" style="2" customWidth="1"/>
    <col min="1166" max="1406" width="10.42578125" style="2"/>
    <col min="1407" max="1407" width="6.5703125" style="2" customWidth="1"/>
    <col min="1408" max="1408" width="29.140625" style="2" customWidth="1"/>
    <col min="1409" max="1409" width="18.140625" style="2" customWidth="1"/>
    <col min="1410" max="1410" width="27.5703125" style="2" customWidth="1"/>
    <col min="1411" max="1411" width="30.5703125" style="2" customWidth="1"/>
    <col min="1412" max="1412" width="19.42578125" style="2" customWidth="1"/>
    <col min="1413" max="1413" width="16" style="2" customWidth="1"/>
    <col min="1414" max="1414" width="9.85546875" style="2" customWidth="1"/>
    <col min="1415" max="1415" width="14.7109375" style="2" customWidth="1"/>
    <col min="1416" max="1416" width="0" style="2" hidden="1" customWidth="1"/>
    <col min="1417" max="1417" width="17.85546875" style="2" customWidth="1"/>
    <col min="1418" max="1418" width="17.7109375" style="2" customWidth="1"/>
    <col min="1419" max="1420" width="10.42578125" style="2"/>
    <col min="1421" max="1421" width="9.140625" style="2" customWidth="1"/>
    <col min="1422" max="1662" width="10.42578125" style="2"/>
    <col min="1663" max="1663" width="6.5703125" style="2" customWidth="1"/>
    <col min="1664" max="1664" width="29.140625" style="2" customWidth="1"/>
    <col min="1665" max="1665" width="18.140625" style="2" customWidth="1"/>
    <col min="1666" max="1666" width="27.5703125" style="2" customWidth="1"/>
    <col min="1667" max="1667" width="30.5703125" style="2" customWidth="1"/>
    <col min="1668" max="1668" width="19.42578125" style="2" customWidth="1"/>
    <col min="1669" max="1669" width="16" style="2" customWidth="1"/>
    <col min="1670" max="1670" width="9.85546875" style="2" customWidth="1"/>
    <col min="1671" max="1671" width="14.7109375" style="2" customWidth="1"/>
    <col min="1672" max="1672" width="0" style="2" hidden="1" customWidth="1"/>
    <col min="1673" max="1673" width="17.85546875" style="2" customWidth="1"/>
    <col min="1674" max="1674" width="17.7109375" style="2" customWidth="1"/>
    <col min="1675" max="1676" width="10.42578125" style="2"/>
    <col min="1677" max="1677" width="9.140625" style="2" customWidth="1"/>
    <col min="1678" max="1918" width="10.42578125" style="2"/>
    <col min="1919" max="1919" width="6.5703125" style="2" customWidth="1"/>
    <col min="1920" max="1920" width="29.140625" style="2" customWidth="1"/>
    <col min="1921" max="1921" width="18.140625" style="2" customWidth="1"/>
    <col min="1922" max="1922" width="27.5703125" style="2" customWidth="1"/>
    <col min="1923" max="1923" width="30.5703125" style="2" customWidth="1"/>
    <col min="1924" max="1924" width="19.42578125" style="2" customWidth="1"/>
    <col min="1925" max="1925" width="16" style="2" customWidth="1"/>
    <col min="1926" max="1926" width="9.85546875" style="2" customWidth="1"/>
    <col min="1927" max="1927" width="14.7109375" style="2" customWidth="1"/>
    <col min="1928" max="1928" width="0" style="2" hidden="1" customWidth="1"/>
    <col min="1929" max="1929" width="17.85546875" style="2" customWidth="1"/>
    <col min="1930" max="1930" width="17.7109375" style="2" customWidth="1"/>
    <col min="1931" max="1932" width="10.42578125" style="2"/>
    <col min="1933" max="1933" width="9.140625" style="2" customWidth="1"/>
    <col min="1934" max="2174" width="10.42578125" style="2"/>
    <col min="2175" max="2175" width="6.5703125" style="2" customWidth="1"/>
    <col min="2176" max="2176" width="29.140625" style="2" customWidth="1"/>
    <col min="2177" max="2177" width="18.140625" style="2" customWidth="1"/>
    <col min="2178" max="2178" width="27.5703125" style="2" customWidth="1"/>
    <col min="2179" max="2179" width="30.5703125" style="2" customWidth="1"/>
    <col min="2180" max="2180" width="19.42578125" style="2" customWidth="1"/>
    <col min="2181" max="2181" width="16" style="2" customWidth="1"/>
    <col min="2182" max="2182" width="9.85546875" style="2" customWidth="1"/>
    <col min="2183" max="2183" width="14.7109375" style="2" customWidth="1"/>
    <col min="2184" max="2184" width="0" style="2" hidden="1" customWidth="1"/>
    <col min="2185" max="2185" width="17.85546875" style="2" customWidth="1"/>
    <col min="2186" max="2186" width="17.7109375" style="2" customWidth="1"/>
    <col min="2187" max="2188" width="10.42578125" style="2"/>
    <col min="2189" max="2189" width="9.140625" style="2" customWidth="1"/>
    <col min="2190" max="2430" width="10.42578125" style="2"/>
    <col min="2431" max="2431" width="6.5703125" style="2" customWidth="1"/>
    <col min="2432" max="2432" width="29.140625" style="2" customWidth="1"/>
    <col min="2433" max="2433" width="18.140625" style="2" customWidth="1"/>
    <col min="2434" max="2434" width="27.5703125" style="2" customWidth="1"/>
    <col min="2435" max="2435" width="30.5703125" style="2" customWidth="1"/>
    <col min="2436" max="2436" width="19.42578125" style="2" customWidth="1"/>
    <col min="2437" max="2437" width="16" style="2" customWidth="1"/>
    <col min="2438" max="2438" width="9.85546875" style="2" customWidth="1"/>
    <col min="2439" max="2439" width="14.7109375" style="2" customWidth="1"/>
    <col min="2440" max="2440" width="0" style="2" hidden="1" customWidth="1"/>
    <col min="2441" max="2441" width="17.85546875" style="2" customWidth="1"/>
    <col min="2442" max="2442" width="17.7109375" style="2" customWidth="1"/>
    <col min="2443" max="2444" width="10.42578125" style="2"/>
    <col min="2445" max="2445" width="9.140625" style="2" customWidth="1"/>
    <col min="2446" max="2686" width="10.42578125" style="2"/>
    <col min="2687" max="2687" width="6.5703125" style="2" customWidth="1"/>
    <col min="2688" max="2688" width="29.140625" style="2" customWidth="1"/>
    <col min="2689" max="2689" width="18.140625" style="2" customWidth="1"/>
    <col min="2690" max="2690" width="27.5703125" style="2" customWidth="1"/>
    <col min="2691" max="2691" width="30.5703125" style="2" customWidth="1"/>
    <col min="2692" max="2692" width="19.42578125" style="2" customWidth="1"/>
    <col min="2693" max="2693" width="16" style="2" customWidth="1"/>
    <col min="2694" max="2694" width="9.85546875" style="2" customWidth="1"/>
    <col min="2695" max="2695" width="14.7109375" style="2" customWidth="1"/>
    <col min="2696" max="2696" width="0" style="2" hidden="1" customWidth="1"/>
    <col min="2697" max="2697" width="17.85546875" style="2" customWidth="1"/>
    <col min="2698" max="2698" width="17.7109375" style="2" customWidth="1"/>
    <col min="2699" max="2700" width="10.42578125" style="2"/>
    <col min="2701" max="2701" width="9.140625" style="2" customWidth="1"/>
    <col min="2702" max="2942" width="10.42578125" style="2"/>
    <col min="2943" max="2943" width="6.5703125" style="2" customWidth="1"/>
    <col min="2944" max="2944" width="29.140625" style="2" customWidth="1"/>
    <col min="2945" max="2945" width="18.140625" style="2" customWidth="1"/>
    <col min="2946" max="2946" width="27.5703125" style="2" customWidth="1"/>
    <col min="2947" max="2947" width="30.5703125" style="2" customWidth="1"/>
    <col min="2948" max="2948" width="19.42578125" style="2" customWidth="1"/>
    <col min="2949" max="2949" width="16" style="2" customWidth="1"/>
    <col min="2950" max="2950" width="9.85546875" style="2" customWidth="1"/>
    <col min="2951" max="2951" width="14.7109375" style="2" customWidth="1"/>
    <col min="2952" max="2952" width="0" style="2" hidden="1" customWidth="1"/>
    <col min="2953" max="2953" width="17.85546875" style="2" customWidth="1"/>
    <col min="2954" max="2954" width="17.7109375" style="2" customWidth="1"/>
    <col min="2955" max="2956" width="10.42578125" style="2"/>
    <col min="2957" max="2957" width="9.140625" style="2" customWidth="1"/>
    <col min="2958" max="3198" width="10.42578125" style="2"/>
    <col min="3199" max="3199" width="6.5703125" style="2" customWidth="1"/>
    <col min="3200" max="3200" width="29.140625" style="2" customWidth="1"/>
    <col min="3201" max="3201" width="18.140625" style="2" customWidth="1"/>
    <col min="3202" max="3202" width="27.5703125" style="2" customWidth="1"/>
    <col min="3203" max="3203" width="30.5703125" style="2" customWidth="1"/>
    <col min="3204" max="3204" width="19.42578125" style="2" customWidth="1"/>
    <col min="3205" max="3205" width="16" style="2" customWidth="1"/>
    <col min="3206" max="3206" width="9.85546875" style="2" customWidth="1"/>
    <col min="3207" max="3207" width="14.7109375" style="2" customWidth="1"/>
    <col min="3208" max="3208" width="0" style="2" hidden="1" customWidth="1"/>
    <col min="3209" max="3209" width="17.85546875" style="2" customWidth="1"/>
    <col min="3210" max="3210" width="17.7109375" style="2" customWidth="1"/>
    <col min="3211" max="3212" width="10.42578125" style="2"/>
    <col min="3213" max="3213" width="9.140625" style="2" customWidth="1"/>
    <col min="3214" max="3454" width="10.42578125" style="2"/>
    <col min="3455" max="3455" width="6.5703125" style="2" customWidth="1"/>
    <col min="3456" max="3456" width="29.140625" style="2" customWidth="1"/>
    <col min="3457" max="3457" width="18.140625" style="2" customWidth="1"/>
    <col min="3458" max="3458" width="27.5703125" style="2" customWidth="1"/>
    <col min="3459" max="3459" width="30.5703125" style="2" customWidth="1"/>
    <col min="3460" max="3460" width="19.42578125" style="2" customWidth="1"/>
    <col min="3461" max="3461" width="16" style="2" customWidth="1"/>
    <col min="3462" max="3462" width="9.85546875" style="2" customWidth="1"/>
    <col min="3463" max="3463" width="14.7109375" style="2" customWidth="1"/>
    <col min="3464" max="3464" width="0" style="2" hidden="1" customWidth="1"/>
    <col min="3465" max="3465" width="17.85546875" style="2" customWidth="1"/>
    <col min="3466" max="3466" width="17.7109375" style="2" customWidth="1"/>
    <col min="3467" max="3468" width="10.42578125" style="2"/>
    <col min="3469" max="3469" width="9.140625" style="2" customWidth="1"/>
    <col min="3470" max="3710" width="10.42578125" style="2"/>
    <col min="3711" max="3711" width="6.5703125" style="2" customWidth="1"/>
    <col min="3712" max="3712" width="29.140625" style="2" customWidth="1"/>
    <col min="3713" max="3713" width="18.140625" style="2" customWidth="1"/>
    <col min="3714" max="3714" width="27.5703125" style="2" customWidth="1"/>
    <col min="3715" max="3715" width="30.5703125" style="2" customWidth="1"/>
    <col min="3716" max="3716" width="19.42578125" style="2" customWidth="1"/>
    <col min="3717" max="3717" width="16" style="2" customWidth="1"/>
    <col min="3718" max="3718" width="9.85546875" style="2" customWidth="1"/>
    <col min="3719" max="3719" width="14.7109375" style="2" customWidth="1"/>
    <col min="3720" max="3720" width="0" style="2" hidden="1" customWidth="1"/>
    <col min="3721" max="3721" width="17.85546875" style="2" customWidth="1"/>
    <col min="3722" max="3722" width="17.7109375" style="2" customWidth="1"/>
    <col min="3723" max="3724" width="10.42578125" style="2"/>
    <col min="3725" max="3725" width="9.140625" style="2" customWidth="1"/>
    <col min="3726" max="3966" width="10.42578125" style="2"/>
    <col min="3967" max="3967" width="6.5703125" style="2" customWidth="1"/>
    <col min="3968" max="3968" width="29.140625" style="2" customWidth="1"/>
    <col min="3969" max="3969" width="18.140625" style="2" customWidth="1"/>
    <col min="3970" max="3970" width="27.5703125" style="2" customWidth="1"/>
    <col min="3971" max="3971" width="30.5703125" style="2" customWidth="1"/>
    <col min="3972" max="3972" width="19.42578125" style="2" customWidth="1"/>
    <col min="3973" max="3973" width="16" style="2" customWidth="1"/>
    <col min="3974" max="3974" width="9.85546875" style="2" customWidth="1"/>
    <col min="3975" max="3975" width="14.7109375" style="2" customWidth="1"/>
    <col min="3976" max="3976" width="0" style="2" hidden="1" customWidth="1"/>
    <col min="3977" max="3977" width="17.85546875" style="2" customWidth="1"/>
    <col min="3978" max="3978" width="17.7109375" style="2" customWidth="1"/>
    <col min="3979" max="3980" width="10.42578125" style="2"/>
    <col min="3981" max="3981" width="9.140625" style="2" customWidth="1"/>
    <col min="3982" max="4222" width="10.42578125" style="2"/>
    <col min="4223" max="4223" width="6.5703125" style="2" customWidth="1"/>
    <col min="4224" max="4224" width="29.140625" style="2" customWidth="1"/>
    <col min="4225" max="4225" width="18.140625" style="2" customWidth="1"/>
    <col min="4226" max="4226" width="27.5703125" style="2" customWidth="1"/>
    <col min="4227" max="4227" width="30.5703125" style="2" customWidth="1"/>
    <col min="4228" max="4228" width="19.42578125" style="2" customWidth="1"/>
    <col min="4229" max="4229" width="16" style="2" customWidth="1"/>
    <col min="4230" max="4230" width="9.85546875" style="2" customWidth="1"/>
    <col min="4231" max="4231" width="14.7109375" style="2" customWidth="1"/>
    <col min="4232" max="4232" width="0" style="2" hidden="1" customWidth="1"/>
    <col min="4233" max="4233" width="17.85546875" style="2" customWidth="1"/>
    <col min="4234" max="4234" width="17.7109375" style="2" customWidth="1"/>
    <col min="4235" max="4236" width="10.42578125" style="2"/>
    <col min="4237" max="4237" width="9.140625" style="2" customWidth="1"/>
    <col min="4238" max="4478" width="10.42578125" style="2"/>
    <col min="4479" max="4479" width="6.5703125" style="2" customWidth="1"/>
    <col min="4480" max="4480" width="29.140625" style="2" customWidth="1"/>
    <col min="4481" max="4481" width="18.140625" style="2" customWidth="1"/>
    <col min="4482" max="4482" width="27.5703125" style="2" customWidth="1"/>
    <col min="4483" max="4483" width="30.5703125" style="2" customWidth="1"/>
    <col min="4484" max="4484" width="19.42578125" style="2" customWidth="1"/>
    <col min="4485" max="4485" width="16" style="2" customWidth="1"/>
    <col min="4486" max="4486" width="9.85546875" style="2" customWidth="1"/>
    <col min="4487" max="4487" width="14.7109375" style="2" customWidth="1"/>
    <col min="4488" max="4488" width="0" style="2" hidden="1" customWidth="1"/>
    <col min="4489" max="4489" width="17.85546875" style="2" customWidth="1"/>
    <col min="4490" max="4490" width="17.7109375" style="2" customWidth="1"/>
    <col min="4491" max="4492" width="10.42578125" style="2"/>
    <col min="4493" max="4493" width="9.140625" style="2" customWidth="1"/>
    <col min="4494" max="4734" width="10.42578125" style="2"/>
    <col min="4735" max="4735" width="6.5703125" style="2" customWidth="1"/>
    <col min="4736" max="4736" width="29.140625" style="2" customWidth="1"/>
    <col min="4737" max="4737" width="18.140625" style="2" customWidth="1"/>
    <col min="4738" max="4738" width="27.5703125" style="2" customWidth="1"/>
    <col min="4739" max="4739" width="30.5703125" style="2" customWidth="1"/>
    <col min="4740" max="4740" width="19.42578125" style="2" customWidth="1"/>
    <col min="4741" max="4741" width="16" style="2" customWidth="1"/>
    <col min="4742" max="4742" width="9.85546875" style="2" customWidth="1"/>
    <col min="4743" max="4743" width="14.7109375" style="2" customWidth="1"/>
    <col min="4744" max="4744" width="0" style="2" hidden="1" customWidth="1"/>
    <col min="4745" max="4745" width="17.85546875" style="2" customWidth="1"/>
    <col min="4746" max="4746" width="17.7109375" style="2" customWidth="1"/>
    <col min="4747" max="4748" width="10.42578125" style="2"/>
    <col min="4749" max="4749" width="9.140625" style="2" customWidth="1"/>
    <col min="4750" max="4990" width="10.42578125" style="2"/>
    <col min="4991" max="4991" width="6.5703125" style="2" customWidth="1"/>
    <col min="4992" max="4992" width="29.140625" style="2" customWidth="1"/>
    <col min="4993" max="4993" width="18.140625" style="2" customWidth="1"/>
    <col min="4994" max="4994" width="27.5703125" style="2" customWidth="1"/>
    <col min="4995" max="4995" width="30.5703125" style="2" customWidth="1"/>
    <col min="4996" max="4996" width="19.42578125" style="2" customWidth="1"/>
    <col min="4997" max="4997" width="16" style="2" customWidth="1"/>
    <col min="4998" max="4998" width="9.85546875" style="2" customWidth="1"/>
    <col min="4999" max="4999" width="14.7109375" style="2" customWidth="1"/>
    <col min="5000" max="5000" width="0" style="2" hidden="1" customWidth="1"/>
    <col min="5001" max="5001" width="17.85546875" style="2" customWidth="1"/>
    <col min="5002" max="5002" width="17.7109375" style="2" customWidth="1"/>
    <col min="5003" max="5004" width="10.42578125" style="2"/>
    <col min="5005" max="5005" width="9.140625" style="2" customWidth="1"/>
    <col min="5006" max="5246" width="10.42578125" style="2"/>
    <col min="5247" max="5247" width="6.5703125" style="2" customWidth="1"/>
    <col min="5248" max="5248" width="29.140625" style="2" customWidth="1"/>
    <col min="5249" max="5249" width="18.140625" style="2" customWidth="1"/>
    <col min="5250" max="5250" width="27.5703125" style="2" customWidth="1"/>
    <col min="5251" max="5251" width="30.5703125" style="2" customWidth="1"/>
    <col min="5252" max="5252" width="19.42578125" style="2" customWidth="1"/>
    <col min="5253" max="5253" width="16" style="2" customWidth="1"/>
    <col min="5254" max="5254" width="9.85546875" style="2" customWidth="1"/>
    <col min="5255" max="5255" width="14.7109375" style="2" customWidth="1"/>
    <col min="5256" max="5256" width="0" style="2" hidden="1" customWidth="1"/>
    <col min="5257" max="5257" width="17.85546875" style="2" customWidth="1"/>
    <col min="5258" max="5258" width="17.7109375" style="2" customWidth="1"/>
    <col min="5259" max="5260" width="10.42578125" style="2"/>
    <col min="5261" max="5261" width="9.140625" style="2" customWidth="1"/>
    <col min="5262" max="5502" width="10.42578125" style="2"/>
    <col min="5503" max="5503" width="6.5703125" style="2" customWidth="1"/>
    <col min="5504" max="5504" width="29.140625" style="2" customWidth="1"/>
    <col min="5505" max="5505" width="18.140625" style="2" customWidth="1"/>
    <col min="5506" max="5506" width="27.5703125" style="2" customWidth="1"/>
    <col min="5507" max="5507" width="30.5703125" style="2" customWidth="1"/>
    <col min="5508" max="5508" width="19.42578125" style="2" customWidth="1"/>
    <col min="5509" max="5509" width="16" style="2" customWidth="1"/>
    <col min="5510" max="5510" width="9.85546875" style="2" customWidth="1"/>
    <col min="5511" max="5511" width="14.7109375" style="2" customWidth="1"/>
    <col min="5512" max="5512" width="0" style="2" hidden="1" customWidth="1"/>
    <col min="5513" max="5513" width="17.85546875" style="2" customWidth="1"/>
    <col min="5514" max="5514" width="17.7109375" style="2" customWidth="1"/>
    <col min="5515" max="5516" width="10.42578125" style="2"/>
    <col min="5517" max="5517" width="9.140625" style="2" customWidth="1"/>
    <col min="5518" max="5758" width="10.42578125" style="2"/>
    <col min="5759" max="5759" width="6.5703125" style="2" customWidth="1"/>
    <col min="5760" max="5760" width="29.140625" style="2" customWidth="1"/>
    <col min="5761" max="5761" width="18.140625" style="2" customWidth="1"/>
    <col min="5762" max="5762" width="27.5703125" style="2" customWidth="1"/>
    <col min="5763" max="5763" width="30.5703125" style="2" customWidth="1"/>
    <col min="5764" max="5764" width="19.42578125" style="2" customWidth="1"/>
    <col min="5765" max="5765" width="16" style="2" customWidth="1"/>
    <col min="5766" max="5766" width="9.85546875" style="2" customWidth="1"/>
    <col min="5767" max="5767" width="14.7109375" style="2" customWidth="1"/>
    <col min="5768" max="5768" width="0" style="2" hidden="1" customWidth="1"/>
    <col min="5769" max="5769" width="17.85546875" style="2" customWidth="1"/>
    <col min="5770" max="5770" width="17.7109375" style="2" customWidth="1"/>
    <col min="5771" max="5772" width="10.42578125" style="2"/>
    <col min="5773" max="5773" width="9.140625" style="2" customWidth="1"/>
    <col min="5774" max="6014" width="10.42578125" style="2"/>
    <col min="6015" max="6015" width="6.5703125" style="2" customWidth="1"/>
    <col min="6016" max="6016" width="29.140625" style="2" customWidth="1"/>
    <col min="6017" max="6017" width="18.140625" style="2" customWidth="1"/>
    <col min="6018" max="6018" width="27.5703125" style="2" customWidth="1"/>
    <col min="6019" max="6019" width="30.5703125" style="2" customWidth="1"/>
    <col min="6020" max="6020" width="19.42578125" style="2" customWidth="1"/>
    <col min="6021" max="6021" width="16" style="2" customWidth="1"/>
    <col min="6022" max="6022" width="9.85546875" style="2" customWidth="1"/>
    <col min="6023" max="6023" width="14.7109375" style="2" customWidth="1"/>
    <col min="6024" max="6024" width="0" style="2" hidden="1" customWidth="1"/>
    <col min="6025" max="6025" width="17.85546875" style="2" customWidth="1"/>
    <col min="6026" max="6026" width="17.7109375" style="2" customWidth="1"/>
    <col min="6027" max="6028" width="10.42578125" style="2"/>
    <col min="6029" max="6029" width="9.140625" style="2" customWidth="1"/>
    <col min="6030" max="6270" width="10.42578125" style="2"/>
    <col min="6271" max="6271" width="6.5703125" style="2" customWidth="1"/>
    <col min="6272" max="6272" width="29.140625" style="2" customWidth="1"/>
    <col min="6273" max="6273" width="18.140625" style="2" customWidth="1"/>
    <col min="6274" max="6274" width="27.5703125" style="2" customWidth="1"/>
    <col min="6275" max="6275" width="30.5703125" style="2" customWidth="1"/>
    <col min="6276" max="6276" width="19.42578125" style="2" customWidth="1"/>
    <col min="6277" max="6277" width="16" style="2" customWidth="1"/>
    <col min="6278" max="6278" width="9.85546875" style="2" customWidth="1"/>
    <col min="6279" max="6279" width="14.7109375" style="2" customWidth="1"/>
    <col min="6280" max="6280" width="0" style="2" hidden="1" customWidth="1"/>
    <col min="6281" max="6281" width="17.85546875" style="2" customWidth="1"/>
    <col min="6282" max="6282" width="17.7109375" style="2" customWidth="1"/>
    <col min="6283" max="6284" width="10.42578125" style="2"/>
    <col min="6285" max="6285" width="9.140625" style="2" customWidth="1"/>
    <col min="6286" max="6526" width="10.42578125" style="2"/>
    <col min="6527" max="6527" width="6.5703125" style="2" customWidth="1"/>
    <col min="6528" max="6528" width="29.140625" style="2" customWidth="1"/>
    <col min="6529" max="6529" width="18.140625" style="2" customWidth="1"/>
    <col min="6530" max="6530" width="27.5703125" style="2" customWidth="1"/>
    <col min="6531" max="6531" width="30.5703125" style="2" customWidth="1"/>
    <col min="6532" max="6532" width="19.42578125" style="2" customWidth="1"/>
    <col min="6533" max="6533" width="16" style="2" customWidth="1"/>
    <col min="6534" max="6534" width="9.85546875" style="2" customWidth="1"/>
    <col min="6535" max="6535" width="14.7109375" style="2" customWidth="1"/>
    <col min="6536" max="6536" width="0" style="2" hidden="1" customWidth="1"/>
    <col min="6537" max="6537" width="17.85546875" style="2" customWidth="1"/>
    <col min="6538" max="6538" width="17.7109375" style="2" customWidth="1"/>
    <col min="6539" max="6540" width="10.42578125" style="2"/>
    <col min="6541" max="6541" width="9.140625" style="2" customWidth="1"/>
    <col min="6542" max="6782" width="10.42578125" style="2"/>
    <col min="6783" max="6783" width="6.5703125" style="2" customWidth="1"/>
    <col min="6784" max="6784" width="29.140625" style="2" customWidth="1"/>
    <col min="6785" max="6785" width="18.140625" style="2" customWidth="1"/>
    <col min="6786" max="6786" width="27.5703125" style="2" customWidth="1"/>
    <col min="6787" max="6787" width="30.5703125" style="2" customWidth="1"/>
    <col min="6788" max="6788" width="19.42578125" style="2" customWidth="1"/>
    <col min="6789" max="6789" width="16" style="2" customWidth="1"/>
    <col min="6790" max="6790" width="9.85546875" style="2" customWidth="1"/>
    <col min="6791" max="6791" width="14.7109375" style="2" customWidth="1"/>
    <col min="6792" max="6792" width="0" style="2" hidden="1" customWidth="1"/>
    <col min="6793" max="6793" width="17.85546875" style="2" customWidth="1"/>
    <col min="6794" max="6794" width="17.7109375" style="2" customWidth="1"/>
    <col min="6795" max="6796" width="10.42578125" style="2"/>
    <col min="6797" max="6797" width="9.140625" style="2" customWidth="1"/>
    <col min="6798" max="7038" width="10.42578125" style="2"/>
    <col min="7039" max="7039" width="6.5703125" style="2" customWidth="1"/>
    <col min="7040" max="7040" width="29.140625" style="2" customWidth="1"/>
    <col min="7041" max="7041" width="18.140625" style="2" customWidth="1"/>
    <col min="7042" max="7042" width="27.5703125" style="2" customWidth="1"/>
    <col min="7043" max="7043" width="30.5703125" style="2" customWidth="1"/>
    <col min="7044" max="7044" width="19.42578125" style="2" customWidth="1"/>
    <col min="7045" max="7045" width="16" style="2" customWidth="1"/>
    <col min="7046" max="7046" width="9.85546875" style="2" customWidth="1"/>
    <col min="7047" max="7047" width="14.7109375" style="2" customWidth="1"/>
    <col min="7048" max="7048" width="0" style="2" hidden="1" customWidth="1"/>
    <col min="7049" max="7049" width="17.85546875" style="2" customWidth="1"/>
    <col min="7050" max="7050" width="17.7109375" style="2" customWidth="1"/>
    <col min="7051" max="7052" width="10.42578125" style="2"/>
    <col min="7053" max="7053" width="9.140625" style="2" customWidth="1"/>
    <col min="7054" max="7294" width="10.42578125" style="2"/>
    <col min="7295" max="7295" width="6.5703125" style="2" customWidth="1"/>
    <col min="7296" max="7296" width="29.140625" style="2" customWidth="1"/>
    <col min="7297" max="7297" width="18.140625" style="2" customWidth="1"/>
    <col min="7298" max="7298" width="27.5703125" style="2" customWidth="1"/>
    <col min="7299" max="7299" width="30.5703125" style="2" customWidth="1"/>
    <col min="7300" max="7300" width="19.42578125" style="2" customWidth="1"/>
    <col min="7301" max="7301" width="16" style="2" customWidth="1"/>
    <col min="7302" max="7302" width="9.85546875" style="2" customWidth="1"/>
    <col min="7303" max="7303" width="14.7109375" style="2" customWidth="1"/>
    <col min="7304" max="7304" width="0" style="2" hidden="1" customWidth="1"/>
    <col min="7305" max="7305" width="17.85546875" style="2" customWidth="1"/>
    <col min="7306" max="7306" width="17.7109375" style="2" customWidth="1"/>
    <col min="7307" max="7308" width="10.42578125" style="2"/>
    <col min="7309" max="7309" width="9.140625" style="2" customWidth="1"/>
    <col min="7310" max="7550" width="10.42578125" style="2"/>
    <col min="7551" max="7551" width="6.5703125" style="2" customWidth="1"/>
    <col min="7552" max="7552" width="29.140625" style="2" customWidth="1"/>
    <col min="7553" max="7553" width="18.140625" style="2" customWidth="1"/>
    <col min="7554" max="7554" width="27.5703125" style="2" customWidth="1"/>
    <col min="7555" max="7555" width="30.5703125" style="2" customWidth="1"/>
    <col min="7556" max="7556" width="19.42578125" style="2" customWidth="1"/>
    <col min="7557" max="7557" width="16" style="2" customWidth="1"/>
    <col min="7558" max="7558" width="9.85546875" style="2" customWidth="1"/>
    <col min="7559" max="7559" width="14.7109375" style="2" customWidth="1"/>
    <col min="7560" max="7560" width="0" style="2" hidden="1" customWidth="1"/>
    <col min="7561" max="7561" width="17.85546875" style="2" customWidth="1"/>
    <col min="7562" max="7562" width="17.7109375" style="2" customWidth="1"/>
    <col min="7563" max="7564" width="10.42578125" style="2"/>
    <col min="7565" max="7565" width="9.140625" style="2" customWidth="1"/>
    <col min="7566" max="7806" width="10.42578125" style="2"/>
    <col min="7807" max="7807" width="6.5703125" style="2" customWidth="1"/>
    <col min="7808" max="7808" width="29.140625" style="2" customWidth="1"/>
    <col min="7809" max="7809" width="18.140625" style="2" customWidth="1"/>
    <col min="7810" max="7810" width="27.5703125" style="2" customWidth="1"/>
    <col min="7811" max="7811" width="30.5703125" style="2" customWidth="1"/>
    <col min="7812" max="7812" width="19.42578125" style="2" customWidth="1"/>
    <col min="7813" max="7813" width="16" style="2" customWidth="1"/>
    <col min="7814" max="7814" width="9.85546875" style="2" customWidth="1"/>
    <col min="7815" max="7815" width="14.7109375" style="2" customWidth="1"/>
    <col min="7816" max="7816" width="0" style="2" hidden="1" customWidth="1"/>
    <col min="7817" max="7817" width="17.85546875" style="2" customWidth="1"/>
    <col min="7818" max="7818" width="17.7109375" style="2" customWidth="1"/>
    <col min="7819" max="7820" width="10.42578125" style="2"/>
    <col min="7821" max="7821" width="9.140625" style="2" customWidth="1"/>
    <col min="7822" max="8062" width="10.42578125" style="2"/>
    <col min="8063" max="8063" width="6.5703125" style="2" customWidth="1"/>
    <col min="8064" max="8064" width="29.140625" style="2" customWidth="1"/>
    <col min="8065" max="8065" width="18.140625" style="2" customWidth="1"/>
    <col min="8066" max="8066" width="27.5703125" style="2" customWidth="1"/>
    <col min="8067" max="8067" width="30.5703125" style="2" customWidth="1"/>
    <col min="8068" max="8068" width="19.42578125" style="2" customWidth="1"/>
    <col min="8069" max="8069" width="16" style="2" customWidth="1"/>
    <col min="8070" max="8070" width="9.85546875" style="2" customWidth="1"/>
    <col min="8071" max="8071" width="14.7109375" style="2" customWidth="1"/>
    <col min="8072" max="8072" width="0" style="2" hidden="1" customWidth="1"/>
    <col min="8073" max="8073" width="17.85546875" style="2" customWidth="1"/>
    <col min="8074" max="8074" width="17.7109375" style="2" customWidth="1"/>
    <col min="8075" max="8076" width="10.42578125" style="2"/>
    <col min="8077" max="8077" width="9.140625" style="2" customWidth="1"/>
    <col min="8078" max="8318" width="10.42578125" style="2"/>
    <col min="8319" max="8319" width="6.5703125" style="2" customWidth="1"/>
    <col min="8320" max="8320" width="29.140625" style="2" customWidth="1"/>
    <col min="8321" max="8321" width="18.140625" style="2" customWidth="1"/>
    <col min="8322" max="8322" width="27.5703125" style="2" customWidth="1"/>
    <col min="8323" max="8323" width="30.5703125" style="2" customWidth="1"/>
    <col min="8324" max="8324" width="19.42578125" style="2" customWidth="1"/>
    <col min="8325" max="8325" width="16" style="2" customWidth="1"/>
    <col min="8326" max="8326" width="9.85546875" style="2" customWidth="1"/>
    <col min="8327" max="8327" width="14.7109375" style="2" customWidth="1"/>
    <col min="8328" max="8328" width="0" style="2" hidden="1" customWidth="1"/>
    <col min="8329" max="8329" width="17.85546875" style="2" customWidth="1"/>
    <col min="8330" max="8330" width="17.7109375" style="2" customWidth="1"/>
    <col min="8331" max="8332" width="10.42578125" style="2"/>
    <col min="8333" max="8333" width="9.140625" style="2" customWidth="1"/>
    <col min="8334" max="8574" width="10.42578125" style="2"/>
    <col min="8575" max="8575" width="6.5703125" style="2" customWidth="1"/>
    <col min="8576" max="8576" width="29.140625" style="2" customWidth="1"/>
    <col min="8577" max="8577" width="18.140625" style="2" customWidth="1"/>
    <col min="8578" max="8578" width="27.5703125" style="2" customWidth="1"/>
    <col min="8579" max="8579" width="30.5703125" style="2" customWidth="1"/>
    <col min="8580" max="8580" width="19.42578125" style="2" customWidth="1"/>
    <col min="8581" max="8581" width="16" style="2" customWidth="1"/>
    <col min="8582" max="8582" width="9.85546875" style="2" customWidth="1"/>
    <col min="8583" max="8583" width="14.7109375" style="2" customWidth="1"/>
    <col min="8584" max="8584" width="0" style="2" hidden="1" customWidth="1"/>
    <col min="8585" max="8585" width="17.85546875" style="2" customWidth="1"/>
    <col min="8586" max="8586" width="17.7109375" style="2" customWidth="1"/>
    <col min="8587" max="8588" width="10.42578125" style="2"/>
    <col min="8589" max="8589" width="9.140625" style="2" customWidth="1"/>
    <col min="8590" max="8830" width="10.42578125" style="2"/>
    <col min="8831" max="8831" width="6.5703125" style="2" customWidth="1"/>
    <col min="8832" max="8832" width="29.140625" style="2" customWidth="1"/>
    <col min="8833" max="8833" width="18.140625" style="2" customWidth="1"/>
    <col min="8834" max="8834" width="27.5703125" style="2" customWidth="1"/>
    <col min="8835" max="8835" width="30.5703125" style="2" customWidth="1"/>
    <col min="8836" max="8836" width="19.42578125" style="2" customWidth="1"/>
    <col min="8837" max="8837" width="16" style="2" customWidth="1"/>
    <col min="8838" max="8838" width="9.85546875" style="2" customWidth="1"/>
    <col min="8839" max="8839" width="14.7109375" style="2" customWidth="1"/>
    <col min="8840" max="8840" width="0" style="2" hidden="1" customWidth="1"/>
    <col min="8841" max="8841" width="17.85546875" style="2" customWidth="1"/>
    <col min="8842" max="8842" width="17.7109375" style="2" customWidth="1"/>
    <col min="8843" max="8844" width="10.42578125" style="2"/>
    <col min="8845" max="8845" width="9.140625" style="2" customWidth="1"/>
    <col min="8846" max="9086" width="10.42578125" style="2"/>
    <col min="9087" max="9087" width="6.5703125" style="2" customWidth="1"/>
    <col min="9088" max="9088" width="29.140625" style="2" customWidth="1"/>
    <col min="9089" max="9089" width="18.140625" style="2" customWidth="1"/>
    <col min="9090" max="9090" width="27.5703125" style="2" customWidth="1"/>
    <col min="9091" max="9091" width="30.5703125" style="2" customWidth="1"/>
    <col min="9092" max="9092" width="19.42578125" style="2" customWidth="1"/>
    <col min="9093" max="9093" width="16" style="2" customWidth="1"/>
    <col min="9094" max="9094" width="9.85546875" style="2" customWidth="1"/>
    <col min="9095" max="9095" width="14.7109375" style="2" customWidth="1"/>
    <col min="9096" max="9096" width="0" style="2" hidden="1" customWidth="1"/>
    <col min="9097" max="9097" width="17.85546875" style="2" customWidth="1"/>
    <col min="9098" max="9098" width="17.7109375" style="2" customWidth="1"/>
    <col min="9099" max="9100" width="10.42578125" style="2"/>
    <col min="9101" max="9101" width="9.140625" style="2" customWidth="1"/>
    <col min="9102" max="9342" width="10.42578125" style="2"/>
    <col min="9343" max="9343" width="6.5703125" style="2" customWidth="1"/>
    <col min="9344" max="9344" width="29.140625" style="2" customWidth="1"/>
    <col min="9345" max="9345" width="18.140625" style="2" customWidth="1"/>
    <col min="9346" max="9346" width="27.5703125" style="2" customWidth="1"/>
    <col min="9347" max="9347" width="30.5703125" style="2" customWidth="1"/>
    <col min="9348" max="9348" width="19.42578125" style="2" customWidth="1"/>
    <col min="9349" max="9349" width="16" style="2" customWidth="1"/>
    <col min="9350" max="9350" width="9.85546875" style="2" customWidth="1"/>
    <col min="9351" max="9351" width="14.7109375" style="2" customWidth="1"/>
    <col min="9352" max="9352" width="0" style="2" hidden="1" customWidth="1"/>
    <col min="9353" max="9353" width="17.85546875" style="2" customWidth="1"/>
    <col min="9354" max="9354" width="17.7109375" style="2" customWidth="1"/>
    <col min="9355" max="9356" width="10.42578125" style="2"/>
    <col min="9357" max="9357" width="9.140625" style="2" customWidth="1"/>
    <col min="9358" max="9598" width="10.42578125" style="2"/>
    <col min="9599" max="9599" width="6.5703125" style="2" customWidth="1"/>
    <col min="9600" max="9600" width="29.140625" style="2" customWidth="1"/>
    <col min="9601" max="9601" width="18.140625" style="2" customWidth="1"/>
    <col min="9602" max="9602" width="27.5703125" style="2" customWidth="1"/>
    <col min="9603" max="9603" width="30.5703125" style="2" customWidth="1"/>
    <col min="9604" max="9604" width="19.42578125" style="2" customWidth="1"/>
    <col min="9605" max="9605" width="16" style="2" customWidth="1"/>
    <col min="9606" max="9606" width="9.85546875" style="2" customWidth="1"/>
    <col min="9607" max="9607" width="14.7109375" style="2" customWidth="1"/>
    <col min="9608" max="9608" width="0" style="2" hidden="1" customWidth="1"/>
    <col min="9609" max="9609" width="17.85546875" style="2" customWidth="1"/>
    <col min="9610" max="9610" width="17.7109375" style="2" customWidth="1"/>
    <col min="9611" max="9612" width="10.42578125" style="2"/>
    <col min="9613" max="9613" width="9.140625" style="2" customWidth="1"/>
    <col min="9614" max="9854" width="10.42578125" style="2"/>
    <col min="9855" max="9855" width="6.5703125" style="2" customWidth="1"/>
    <col min="9856" max="9856" width="29.140625" style="2" customWidth="1"/>
    <col min="9857" max="9857" width="18.140625" style="2" customWidth="1"/>
    <col min="9858" max="9858" width="27.5703125" style="2" customWidth="1"/>
    <col min="9859" max="9859" width="30.5703125" style="2" customWidth="1"/>
    <col min="9860" max="9860" width="19.42578125" style="2" customWidth="1"/>
    <col min="9861" max="9861" width="16" style="2" customWidth="1"/>
    <col min="9862" max="9862" width="9.85546875" style="2" customWidth="1"/>
    <col min="9863" max="9863" width="14.7109375" style="2" customWidth="1"/>
    <col min="9864" max="9864" width="0" style="2" hidden="1" customWidth="1"/>
    <col min="9865" max="9865" width="17.85546875" style="2" customWidth="1"/>
    <col min="9866" max="9866" width="17.7109375" style="2" customWidth="1"/>
    <col min="9867" max="9868" width="10.42578125" style="2"/>
    <col min="9869" max="9869" width="9.140625" style="2" customWidth="1"/>
    <col min="9870" max="10110" width="10.42578125" style="2"/>
    <col min="10111" max="10111" width="6.5703125" style="2" customWidth="1"/>
    <col min="10112" max="10112" width="29.140625" style="2" customWidth="1"/>
    <col min="10113" max="10113" width="18.140625" style="2" customWidth="1"/>
    <col min="10114" max="10114" width="27.5703125" style="2" customWidth="1"/>
    <col min="10115" max="10115" width="30.5703125" style="2" customWidth="1"/>
    <col min="10116" max="10116" width="19.42578125" style="2" customWidth="1"/>
    <col min="10117" max="10117" width="16" style="2" customWidth="1"/>
    <col min="10118" max="10118" width="9.85546875" style="2" customWidth="1"/>
    <col min="10119" max="10119" width="14.7109375" style="2" customWidth="1"/>
    <col min="10120" max="10120" width="0" style="2" hidden="1" customWidth="1"/>
    <col min="10121" max="10121" width="17.85546875" style="2" customWidth="1"/>
    <col min="10122" max="10122" width="17.7109375" style="2" customWidth="1"/>
    <col min="10123" max="10124" width="10.42578125" style="2"/>
    <col min="10125" max="10125" width="9.140625" style="2" customWidth="1"/>
    <col min="10126" max="10366" width="10.42578125" style="2"/>
    <col min="10367" max="10367" width="6.5703125" style="2" customWidth="1"/>
    <col min="10368" max="10368" width="29.140625" style="2" customWidth="1"/>
    <col min="10369" max="10369" width="18.140625" style="2" customWidth="1"/>
    <col min="10370" max="10370" width="27.5703125" style="2" customWidth="1"/>
    <col min="10371" max="10371" width="30.5703125" style="2" customWidth="1"/>
    <col min="10372" max="10372" width="19.42578125" style="2" customWidth="1"/>
    <col min="10373" max="10373" width="16" style="2" customWidth="1"/>
    <col min="10374" max="10374" width="9.85546875" style="2" customWidth="1"/>
    <col min="10375" max="10375" width="14.7109375" style="2" customWidth="1"/>
    <col min="10376" max="10376" width="0" style="2" hidden="1" customWidth="1"/>
    <col min="10377" max="10377" width="17.85546875" style="2" customWidth="1"/>
    <col min="10378" max="10378" width="17.7109375" style="2" customWidth="1"/>
    <col min="10379" max="10380" width="10.42578125" style="2"/>
    <col min="10381" max="10381" width="9.140625" style="2" customWidth="1"/>
    <col min="10382" max="10622" width="10.42578125" style="2"/>
    <col min="10623" max="10623" width="6.5703125" style="2" customWidth="1"/>
    <col min="10624" max="10624" width="29.140625" style="2" customWidth="1"/>
    <col min="10625" max="10625" width="18.140625" style="2" customWidth="1"/>
    <col min="10626" max="10626" width="27.5703125" style="2" customWidth="1"/>
    <col min="10627" max="10627" width="30.5703125" style="2" customWidth="1"/>
    <col min="10628" max="10628" width="19.42578125" style="2" customWidth="1"/>
    <col min="10629" max="10629" width="16" style="2" customWidth="1"/>
    <col min="10630" max="10630" width="9.85546875" style="2" customWidth="1"/>
    <col min="10631" max="10631" width="14.7109375" style="2" customWidth="1"/>
    <col min="10632" max="10632" width="0" style="2" hidden="1" customWidth="1"/>
    <col min="10633" max="10633" width="17.85546875" style="2" customWidth="1"/>
    <col min="10634" max="10634" width="17.7109375" style="2" customWidth="1"/>
    <col min="10635" max="10636" width="10.42578125" style="2"/>
    <col min="10637" max="10637" width="9.140625" style="2" customWidth="1"/>
    <col min="10638" max="10878" width="10.42578125" style="2"/>
    <col min="10879" max="10879" width="6.5703125" style="2" customWidth="1"/>
    <col min="10880" max="10880" width="29.140625" style="2" customWidth="1"/>
    <col min="10881" max="10881" width="18.140625" style="2" customWidth="1"/>
    <col min="10882" max="10882" width="27.5703125" style="2" customWidth="1"/>
    <col min="10883" max="10883" width="30.5703125" style="2" customWidth="1"/>
    <col min="10884" max="10884" width="19.42578125" style="2" customWidth="1"/>
    <col min="10885" max="10885" width="16" style="2" customWidth="1"/>
    <col min="10886" max="10886" width="9.85546875" style="2" customWidth="1"/>
    <col min="10887" max="10887" width="14.7109375" style="2" customWidth="1"/>
    <col min="10888" max="10888" width="0" style="2" hidden="1" customWidth="1"/>
    <col min="10889" max="10889" width="17.85546875" style="2" customWidth="1"/>
    <col min="10890" max="10890" width="17.7109375" style="2" customWidth="1"/>
    <col min="10891" max="10892" width="10.42578125" style="2"/>
    <col min="10893" max="10893" width="9.140625" style="2" customWidth="1"/>
    <col min="10894" max="11134" width="10.42578125" style="2"/>
    <col min="11135" max="11135" width="6.5703125" style="2" customWidth="1"/>
    <col min="11136" max="11136" width="29.140625" style="2" customWidth="1"/>
    <col min="11137" max="11137" width="18.140625" style="2" customWidth="1"/>
    <col min="11138" max="11138" width="27.5703125" style="2" customWidth="1"/>
    <col min="11139" max="11139" width="30.5703125" style="2" customWidth="1"/>
    <col min="11140" max="11140" width="19.42578125" style="2" customWidth="1"/>
    <col min="11141" max="11141" width="16" style="2" customWidth="1"/>
    <col min="11142" max="11142" width="9.85546875" style="2" customWidth="1"/>
    <col min="11143" max="11143" width="14.7109375" style="2" customWidth="1"/>
    <col min="11144" max="11144" width="0" style="2" hidden="1" customWidth="1"/>
    <col min="11145" max="11145" width="17.85546875" style="2" customWidth="1"/>
    <col min="11146" max="11146" width="17.7109375" style="2" customWidth="1"/>
    <col min="11147" max="11148" width="10.42578125" style="2"/>
    <col min="11149" max="11149" width="9.140625" style="2" customWidth="1"/>
    <col min="11150" max="11390" width="10.42578125" style="2"/>
    <col min="11391" max="11391" width="6.5703125" style="2" customWidth="1"/>
    <col min="11392" max="11392" width="29.140625" style="2" customWidth="1"/>
    <col min="11393" max="11393" width="18.140625" style="2" customWidth="1"/>
    <col min="11394" max="11394" width="27.5703125" style="2" customWidth="1"/>
    <col min="11395" max="11395" width="30.5703125" style="2" customWidth="1"/>
    <col min="11396" max="11396" width="19.42578125" style="2" customWidth="1"/>
    <col min="11397" max="11397" width="16" style="2" customWidth="1"/>
    <col min="11398" max="11398" width="9.85546875" style="2" customWidth="1"/>
    <col min="11399" max="11399" width="14.7109375" style="2" customWidth="1"/>
    <col min="11400" max="11400" width="0" style="2" hidden="1" customWidth="1"/>
    <col min="11401" max="11401" width="17.85546875" style="2" customWidth="1"/>
    <col min="11402" max="11402" width="17.7109375" style="2" customWidth="1"/>
    <col min="11403" max="11404" width="10.42578125" style="2"/>
    <col min="11405" max="11405" width="9.140625" style="2" customWidth="1"/>
    <col min="11406" max="11646" width="10.42578125" style="2"/>
    <col min="11647" max="11647" width="6.5703125" style="2" customWidth="1"/>
    <col min="11648" max="11648" width="29.140625" style="2" customWidth="1"/>
    <col min="11649" max="11649" width="18.140625" style="2" customWidth="1"/>
    <col min="11650" max="11650" width="27.5703125" style="2" customWidth="1"/>
    <col min="11651" max="11651" width="30.5703125" style="2" customWidth="1"/>
    <col min="11652" max="11652" width="19.42578125" style="2" customWidth="1"/>
    <col min="11653" max="11653" width="16" style="2" customWidth="1"/>
    <col min="11654" max="11654" width="9.85546875" style="2" customWidth="1"/>
    <col min="11655" max="11655" width="14.7109375" style="2" customWidth="1"/>
    <col min="11656" max="11656" width="0" style="2" hidden="1" customWidth="1"/>
    <col min="11657" max="11657" width="17.85546875" style="2" customWidth="1"/>
    <col min="11658" max="11658" width="17.7109375" style="2" customWidth="1"/>
    <col min="11659" max="11660" width="10.42578125" style="2"/>
    <col min="11661" max="11661" width="9.140625" style="2" customWidth="1"/>
    <col min="11662" max="11902" width="10.42578125" style="2"/>
    <col min="11903" max="11903" width="6.5703125" style="2" customWidth="1"/>
    <col min="11904" max="11904" width="29.140625" style="2" customWidth="1"/>
    <col min="11905" max="11905" width="18.140625" style="2" customWidth="1"/>
    <col min="11906" max="11906" width="27.5703125" style="2" customWidth="1"/>
    <col min="11907" max="11907" width="30.5703125" style="2" customWidth="1"/>
    <col min="11908" max="11908" width="19.42578125" style="2" customWidth="1"/>
    <col min="11909" max="11909" width="16" style="2" customWidth="1"/>
    <col min="11910" max="11910" width="9.85546875" style="2" customWidth="1"/>
    <col min="11911" max="11911" width="14.7109375" style="2" customWidth="1"/>
    <col min="11912" max="11912" width="0" style="2" hidden="1" customWidth="1"/>
    <col min="11913" max="11913" width="17.85546875" style="2" customWidth="1"/>
    <col min="11914" max="11914" width="17.7109375" style="2" customWidth="1"/>
    <col min="11915" max="11916" width="10.42578125" style="2"/>
    <col min="11917" max="11917" width="9.140625" style="2" customWidth="1"/>
    <col min="11918" max="12158" width="10.42578125" style="2"/>
    <col min="12159" max="12159" width="6.5703125" style="2" customWidth="1"/>
    <col min="12160" max="12160" width="29.140625" style="2" customWidth="1"/>
    <col min="12161" max="12161" width="18.140625" style="2" customWidth="1"/>
    <col min="12162" max="12162" width="27.5703125" style="2" customWidth="1"/>
    <col min="12163" max="12163" width="30.5703125" style="2" customWidth="1"/>
    <col min="12164" max="12164" width="19.42578125" style="2" customWidth="1"/>
    <col min="12165" max="12165" width="16" style="2" customWidth="1"/>
    <col min="12166" max="12166" width="9.85546875" style="2" customWidth="1"/>
    <col min="12167" max="12167" width="14.7109375" style="2" customWidth="1"/>
    <col min="12168" max="12168" width="0" style="2" hidden="1" customWidth="1"/>
    <col min="12169" max="12169" width="17.85546875" style="2" customWidth="1"/>
    <col min="12170" max="12170" width="17.7109375" style="2" customWidth="1"/>
    <col min="12171" max="12172" width="10.42578125" style="2"/>
    <col min="12173" max="12173" width="9.140625" style="2" customWidth="1"/>
    <col min="12174" max="12414" width="10.42578125" style="2"/>
    <col min="12415" max="12415" width="6.5703125" style="2" customWidth="1"/>
    <col min="12416" max="12416" width="29.140625" style="2" customWidth="1"/>
    <col min="12417" max="12417" width="18.140625" style="2" customWidth="1"/>
    <col min="12418" max="12418" width="27.5703125" style="2" customWidth="1"/>
    <col min="12419" max="12419" width="30.5703125" style="2" customWidth="1"/>
    <col min="12420" max="12420" width="19.42578125" style="2" customWidth="1"/>
    <col min="12421" max="12421" width="16" style="2" customWidth="1"/>
    <col min="12422" max="12422" width="9.85546875" style="2" customWidth="1"/>
    <col min="12423" max="12423" width="14.7109375" style="2" customWidth="1"/>
    <col min="12424" max="12424" width="0" style="2" hidden="1" customWidth="1"/>
    <col min="12425" max="12425" width="17.85546875" style="2" customWidth="1"/>
    <col min="12426" max="12426" width="17.7109375" style="2" customWidth="1"/>
    <col min="12427" max="12428" width="10.42578125" style="2"/>
    <col min="12429" max="12429" width="9.140625" style="2" customWidth="1"/>
    <col min="12430" max="12670" width="10.42578125" style="2"/>
    <col min="12671" max="12671" width="6.5703125" style="2" customWidth="1"/>
    <col min="12672" max="12672" width="29.140625" style="2" customWidth="1"/>
    <col min="12673" max="12673" width="18.140625" style="2" customWidth="1"/>
    <col min="12674" max="12674" width="27.5703125" style="2" customWidth="1"/>
    <col min="12675" max="12675" width="30.5703125" style="2" customWidth="1"/>
    <col min="12676" max="12676" width="19.42578125" style="2" customWidth="1"/>
    <col min="12677" max="12677" width="16" style="2" customWidth="1"/>
    <col min="12678" max="12678" width="9.85546875" style="2" customWidth="1"/>
    <col min="12679" max="12679" width="14.7109375" style="2" customWidth="1"/>
    <col min="12680" max="12680" width="0" style="2" hidden="1" customWidth="1"/>
    <col min="12681" max="12681" width="17.85546875" style="2" customWidth="1"/>
    <col min="12682" max="12682" width="17.7109375" style="2" customWidth="1"/>
    <col min="12683" max="12684" width="10.42578125" style="2"/>
    <col min="12685" max="12685" width="9.140625" style="2" customWidth="1"/>
    <col min="12686" max="12926" width="10.42578125" style="2"/>
    <col min="12927" max="12927" width="6.5703125" style="2" customWidth="1"/>
    <col min="12928" max="12928" width="29.140625" style="2" customWidth="1"/>
    <col min="12929" max="12929" width="18.140625" style="2" customWidth="1"/>
    <col min="12930" max="12930" width="27.5703125" style="2" customWidth="1"/>
    <col min="12931" max="12931" width="30.5703125" style="2" customWidth="1"/>
    <col min="12932" max="12932" width="19.42578125" style="2" customWidth="1"/>
    <col min="12933" max="12933" width="16" style="2" customWidth="1"/>
    <col min="12934" max="12934" width="9.85546875" style="2" customWidth="1"/>
    <col min="12935" max="12935" width="14.7109375" style="2" customWidth="1"/>
    <col min="12936" max="12936" width="0" style="2" hidden="1" customWidth="1"/>
    <col min="12937" max="12937" width="17.85546875" style="2" customWidth="1"/>
    <col min="12938" max="12938" width="17.7109375" style="2" customWidth="1"/>
    <col min="12939" max="12940" width="10.42578125" style="2"/>
    <col min="12941" max="12941" width="9.140625" style="2" customWidth="1"/>
    <col min="12942" max="13182" width="10.42578125" style="2"/>
    <col min="13183" max="13183" width="6.5703125" style="2" customWidth="1"/>
    <col min="13184" max="13184" width="29.140625" style="2" customWidth="1"/>
    <col min="13185" max="13185" width="18.140625" style="2" customWidth="1"/>
    <col min="13186" max="13186" width="27.5703125" style="2" customWidth="1"/>
    <col min="13187" max="13187" width="30.5703125" style="2" customWidth="1"/>
    <col min="13188" max="13188" width="19.42578125" style="2" customWidth="1"/>
    <col min="13189" max="13189" width="16" style="2" customWidth="1"/>
    <col min="13190" max="13190" width="9.85546875" style="2" customWidth="1"/>
    <col min="13191" max="13191" width="14.7109375" style="2" customWidth="1"/>
    <col min="13192" max="13192" width="0" style="2" hidden="1" customWidth="1"/>
    <col min="13193" max="13193" width="17.85546875" style="2" customWidth="1"/>
    <col min="13194" max="13194" width="17.7109375" style="2" customWidth="1"/>
    <col min="13195" max="13196" width="10.42578125" style="2"/>
    <col min="13197" max="13197" width="9.140625" style="2" customWidth="1"/>
    <col min="13198" max="13438" width="10.42578125" style="2"/>
    <col min="13439" max="13439" width="6.5703125" style="2" customWidth="1"/>
    <col min="13440" max="13440" width="29.140625" style="2" customWidth="1"/>
    <col min="13441" max="13441" width="18.140625" style="2" customWidth="1"/>
    <col min="13442" max="13442" width="27.5703125" style="2" customWidth="1"/>
    <col min="13443" max="13443" width="30.5703125" style="2" customWidth="1"/>
    <col min="13444" max="13444" width="19.42578125" style="2" customWidth="1"/>
    <col min="13445" max="13445" width="16" style="2" customWidth="1"/>
    <col min="13446" max="13446" width="9.85546875" style="2" customWidth="1"/>
    <col min="13447" max="13447" width="14.7109375" style="2" customWidth="1"/>
    <col min="13448" max="13448" width="0" style="2" hidden="1" customWidth="1"/>
    <col min="13449" max="13449" width="17.85546875" style="2" customWidth="1"/>
    <col min="13450" max="13450" width="17.7109375" style="2" customWidth="1"/>
    <col min="13451" max="13452" width="10.42578125" style="2"/>
    <col min="13453" max="13453" width="9.140625" style="2" customWidth="1"/>
    <col min="13454" max="13694" width="10.42578125" style="2"/>
    <col min="13695" max="13695" width="6.5703125" style="2" customWidth="1"/>
    <col min="13696" max="13696" width="29.140625" style="2" customWidth="1"/>
    <col min="13697" max="13697" width="18.140625" style="2" customWidth="1"/>
    <col min="13698" max="13698" width="27.5703125" style="2" customWidth="1"/>
    <col min="13699" max="13699" width="30.5703125" style="2" customWidth="1"/>
    <col min="13700" max="13700" width="19.42578125" style="2" customWidth="1"/>
    <col min="13701" max="13701" width="16" style="2" customWidth="1"/>
    <col min="13702" max="13702" width="9.85546875" style="2" customWidth="1"/>
    <col min="13703" max="13703" width="14.7109375" style="2" customWidth="1"/>
    <col min="13704" max="13704" width="0" style="2" hidden="1" customWidth="1"/>
    <col min="13705" max="13705" width="17.85546875" style="2" customWidth="1"/>
    <col min="13706" max="13706" width="17.7109375" style="2" customWidth="1"/>
    <col min="13707" max="13708" width="10.42578125" style="2"/>
    <col min="13709" max="13709" width="9.140625" style="2" customWidth="1"/>
    <col min="13710" max="13950" width="10.42578125" style="2"/>
    <col min="13951" max="13951" width="6.5703125" style="2" customWidth="1"/>
    <col min="13952" max="13952" width="29.140625" style="2" customWidth="1"/>
    <col min="13953" max="13953" width="18.140625" style="2" customWidth="1"/>
    <col min="13954" max="13954" width="27.5703125" style="2" customWidth="1"/>
    <col min="13955" max="13955" width="30.5703125" style="2" customWidth="1"/>
    <col min="13956" max="13956" width="19.42578125" style="2" customWidth="1"/>
    <col min="13957" max="13957" width="16" style="2" customWidth="1"/>
    <col min="13958" max="13958" width="9.85546875" style="2" customWidth="1"/>
    <col min="13959" max="13959" width="14.7109375" style="2" customWidth="1"/>
    <col min="13960" max="13960" width="0" style="2" hidden="1" customWidth="1"/>
    <col min="13961" max="13961" width="17.85546875" style="2" customWidth="1"/>
    <col min="13962" max="13962" width="17.7109375" style="2" customWidth="1"/>
    <col min="13963" max="13964" width="10.42578125" style="2"/>
    <col min="13965" max="13965" width="9.140625" style="2" customWidth="1"/>
    <col min="13966" max="14206" width="10.42578125" style="2"/>
    <col min="14207" max="14207" width="6.5703125" style="2" customWidth="1"/>
    <col min="14208" max="14208" width="29.140625" style="2" customWidth="1"/>
    <col min="14209" max="14209" width="18.140625" style="2" customWidth="1"/>
    <col min="14210" max="14210" width="27.5703125" style="2" customWidth="1"/>
    <col min="14211" max="14211" width="30.5703125" style="2" customWidth="1"/>
    <col min="14212" max="14212" width="19.42578125" style="2" customWidth="1"/>
    <col min="14213" max="14213" width="16" style="2" customWidth="1"/>
    <col min="14214" max="14214" width="9.85546875" style="2" customWidth="1"/>
    <col min="14215" max="14215" width="14.7109375" style="2" customWidth="1"/>
    <col min="14216" max="14216" width="0" style="2" hidden="1" customWidth="1"/>
    <col min="14217" max="14217" width="17.85546875" style="2" customWidth="1"/>
    <col min="14218" max="14218" width="17.7109375" style="2" customWidth="1"/>
    <col min="14219" max="14220" width="10.42578125" style="2"/>
    <col min="14221" max="14221" width="9.140625" style="2" customWidth="1"/>
    <col min="14222" max="14462" width="10.42578125" style="2"/>
    <col min="14463" max="14463" width="6.5703125" style="2" customWidth="1"/>
    <col min="14464" max="14464" width="29.140625" style="2" customWidth="1"/>
    <col min="14465" max="14465" width="18.140625" style="2" customWidth="1"/>
    <col min="14466" max="14466" width="27.5703125" style="2" customWidth="1"/>
    <col min="14467" max="14467" width="30.5703125" style="2" customWidth="1"/>
    <col min="14468" max="14468" width="19.42578125" style="2" customWidth="1"/>
    <col min="14469" max="14469" width="16" style="2" customWidth="1"/>
    <col min="14470" max="14470" width="9.85546875" style="2" customWidth="1"/>
    <col min="14471" max="14471" width="14.7109375" style="2" customWidth="1"/>
    <col min="14472" max="14472" width="0" style="2" hidden="1" customWidth="1"/>
    <col min="14473" max="14473" width="17.85546875" style="2" customWidth="1"/>
    <col min="14474" max="14474" width="17.7109375" style="2" customWidth="1"/>
    <col min="14475" max="14476" width="10.42578125" style="2"/>
    <col min="14477" max="14477" width="9.140625" style="2" customWidth="1"/>
    <col min="14478" max="14718" width="10.42578125" style="2"/>
    <col min="14719" max="14719" width="6.5703125" style="2" customWidth="1"/>
    <col min="14720" max="14720" width="29.140625" style="2" customWidth="1"/>
    <col min="14721" max="14721" width="18.140625" style="2" customWidth="1"/>
    <col min="14722" max="14722" width="27.5703125" style="2" customWidth="1"/>
    <col min="14723" max="14723" width="30.5703125" style="2" customWidth="1"/>
    <col min="14724" max="14724" width="19.42578125" style="2" customWidth="1"/>
    <col min="14725" max="14725" width="16" style="2" customWidth="1"/>
    <col min="14726" max="14726" width="9.85546875" style="2" customWidth="1"/>
    <col min="14727" max="14727" width="14.7109375" style="2" customWidth="1"/>
    <col min="14728" max="14728" width="0" style="2" hidden="1" customWidth="1"/>
    <col min="14729" max="14729" width="17.85546875" style="2" customWidth="1"/>
    <col min="14730" max="14730" width="17.7109375" style="2" customWidth="1"/>
    <col min="14731" max="14732" width="10.42578125" style="2"/>
    <col min="14733" max="14733" width="9.140625" style="2" customWidth="1"/>
    <col min="14734" max="14974" width="10.42578125" style="2"/>
    <col min="14975" max="14975" width="6.5703125" style="2" customWidth="1"/>
    <col min="14976" max="14976" width="29.140625" style="2" customWidth="1"/>
    <col min="14977" max="14977" width="18.140625" style="2" customWidth="1"/>
    <col min="14978" max="14978" width="27.5703125" style="2" customWidth="1"/>
    <col min="14979" max="14979" width="30.5703125" style="2" customWidth="1"/>
    <col min="14980" max="14980" width="19.42578125" style="2" customWidth="1"/>
    <col min="14981" max="14981" width="16" style="2" customWidth="1"/>
    <col min="14982" max="14982" width="9.85546875" style="2" customWidth="1"/>
    <col min="14983" max="14983" width="14.7109375" style="2" customWidth="1"/>
    <col min="14984" max="14984" width="0" style="2" hidden="1" customWidth="1"/>
    <col min="14985" max="14985" width="17.85546875" style="2" customWidth="1"/>
    <col min="14986" max="14986" width="17.7109375" style="2" customWidth="1"/>
    <col min="14987" max="14988" width="10.42578125" style="2"/>
    <col min="14989" max="14989" width="9.140625" style="2" customWidth="1"/>
    <col min="14990" max="15230" width="10.42578125" style="2"/>
    <col min="15231" max="15231" width="6.5703125" style="2" customWidth="1"/>
    <col min="15232" max="15232" width="29.140625" style="2" customWidth="1"/>
    <col min="15233" max="15233" width="18.140625" style="2" customWidth="1"/>
    <col min="15234" max="15234" width="27.5703125" style="2" customWidth="1"/>
    <col min="15235" max="15235" width="30.5703125" style="2" customWidth="1"/>
    <col min="15236" max="15236" width="19.42578125" style="2" customWidth="1"/>
    <col min="15237" max="15237" width="16" style="2" customWidth="1"/>
    <col min="15238" max="15238" width="9.85546875" style="2" customWidth="1"/>
    <col min="15239" max="15239" width="14.7109375" style="2" customWidth="1"/>
    <col min="15240" max="15240" width="0" style="2" hidden="1" customWidth="1"/>
    <col min="15241" max="15241" width="17.85546875" style="2" customWidth="1"/>
    <col min="15242" max="15242" width="17.7109375" style="2" customWidth="1"/>
    <col min="15243" max="15244" width="10.42578125" style="2"/>
    <col min="15245" max="15245" width="9.140625" style="2" customWidth="1"/>
    <col min="15246" max="15486" width="10.42578125" style="2"/>
    <col min="15487" max="15487" width="6.5703125" style="2" customWidth="1"/>
    <col min="15488" max="15488" width="29.140625" style="2" customWidth="1"/>
    <col min="15489" max="15489" width="18.140625" style="2" customWidth="1"/>
    <col min="15490" max="15490" width="27.5703125" style="2" customWidth="1"/>
    <col min="15491" max="15491" width="30.5703125" style="2" customWidth="1"/>
    <col min="15492" max="15492" width="19.42578125" style="2" customWidth="1"/>
    <col min="15493" max="15493" width="16" style="2" customWidth="1"/>
    <col min="15494" max="15494" width="9.85546875" style="2" customWidth="1"/>
    <col min="15495" max="15495" width="14.7109375" style="2" customWidth="1"/>
    <col min="15496" max="15496" width="0" style="2" hidden="1" customWidth="1"/>
    <col min="15497" max="15497" width="17.85546875" style="2" customWidth="1"/>
    <col min="15498" max="15498" width="17.7109375" style="2" customWidth="1"/>
    <col min="15499" max="15500" width="10.42578125" style="2"/>
    <col min="15501" max="15501" width="9.140625" style="2" customWidth="1"/>
    <col min="15502" max="15742" width="10.42578125" style="2"/>
    <col min="15743" max="15743" width="6.5703125" style="2" customWidth="1"/>
    <col min="15744" max="15744" width="29.140625" style="2" customWidth="1"/>
    <col min="15745" max="15745" width="18.140625" style="2" customWidth="1"/>
    <col min="15746" max="15746" width="27.5703125" style="2" customWidth="1"/>
    <col min="15747" max="15747" width="30.5703125" style="2" customWidth="1"/>
    <col min="15748" max="15748" width="19.42578125" style="2" customWidth="1"/>
    <col min="15749" max="15749" width="16" style="2" customWidth="1"/>
    <col min="15750" max="15750" width="9.85546875" style="2" customWidth="1"/>
    <col min="15751" max="15751" width="14.7109375" style="2" customWidth="1"/>
    <col min="15752" max="15752" width="0" style="2" hidden="1" customWidth="1"/>
    <col min="15753" max="15753" width="17.85546875" style="2" customWidth="1"/>
    <col min="15754" max="15754" width="17.7109375" style="2" customWidth="1"/>
    <col min="15755" max="15756" width="10.42578125" style="2"/>
    <col min="15757" max="15757" width="9.140625" style="2" customWidth="1"/>
    <col min="15758" max="16384" width="10.42578125" style="2"/>
  </cols>
  <sheetData>
    <row r="1" spans="1:12" ht="81" hidden="1" customHeight="1" outlineLevel="1" x14ac:dyDescent="0.25">
      <c r="A1" s="1"/>
      <c r="B1" s="1"/>
      <c r="C1" s="1"/>
      <c r="D1" s="1"/>
      <c r="E1" s="1"/>
      <c r="F1" s="94" t="s">
        <v>0</v>
      </c>
      <c r="G1" s="94"/>
      <c r="H1" s="94"/>
      <c r="I1" s="94"/>
      <c r="J1" s="94"/>
      <c r="K1" s="94"/>
      <c r="L1" s="94"/>
    </row>
    <row r="2" spans="1:12" s="17" customFormat="1" ht="60.75" customHeight="1" collapsed="1" x14ac:dyDescent="0.25">
      <c r="A2" s="16"/>
      <c r="B2" s="16"/>
      <c r="C2" s="16"/>
      <c r="D2" s="16"/>
      <c r="E2" s="16"/>
      <c r="F2" s="95" t="s">
        <v>35</v>
      </c>
      <c r="G2" s="95"/>
      <c r="H2" s="95"/>
      <c r="I2" s="95"/>
      <c r="J2" s="95"/>
      <c r="K2" s="95"/>
      <c r="L2" s="95"/>
    </row>
    <row r="3" spans="1:12" ht="23.25" customHeight="1" x14ac:dyDescent="0.25">
      <c r="A3" s="3"/>
      <c r="B3" s="4"/>
      <c r="C3" s="4"/>
      <c r="D3" s="4"/>
      <c r="E3" s="4"/>
      <c r="F3" s="49"/>
      <c r="G3" s="4"/>
      <c r="H3" s="4"/>
      <c r="I3" s="4"/>
      <c r="J3" s="4"/>
      <c r="K3" s="4"/>
      <c r="L3" s="4"/>
    </row>
    <row r="4" spans="1:12" ht="68.2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24</v>
      </c>
      <c r="K4" s="8" t="s">
        <v>25</v>
      </c>
      <c r="L4" s="9" t="s">
        <v>10</v>
      </c>
    </row>
    <row r="5" spans="1:12" ht="20.25" customHeight="1" x14ac:dyDescent="0.25">
      <c r="A5" s="25">
        <v>1</v>
      </c>
      <c r="B5" s="25">
        <v>2</v>
      </c>
      <c r="C5" s="25">
        <v>3</v>
      </c>
      <c r="D5" s="25">
        <v>4</v>
      </c>
      <c r="E5" s="26">
        <v>5</v>
      </c>
      <c r="F5" s="27">
        <v>6</v>
      </c>
      <c r="G5" s="27"/>
      <c r="H5" s="27"/>
      <c r="I5" s="27"/>
      <c r="J5" s="64">
        <v>7</v>
      </c>
      <c r="K5" s="27">
        <v>8</v>
      </c>
      <c r="L5" s="28">
        <v>9</v>
      </c>
    </row>
    <row r="6" spans="1:12" ht="43.5" customHeight="1" x14ac:dyDescent="0.25">
      <c r="A6" s="80">
        <v>1</v>
      </c>
      <c r="B6" s="83" t="s">
        <v>11</v>
      </c>
      <c r="C6" s="18" t="s">
        <v>26</v>
      </c>
      <c r="D6" s="85" t="s">
        <v>13</v>
      </c>
      <c r="E6" s="85" t="s">
        <v>14</v>
      </c>
      <c r="F6" s="20">
        <v>1200</v>
      </c>
      <c r="G6" s="20">
        <f>3681*1.2</f>
        <v>4417.2</v>
      </c>
      <c r="H6" s="20">
        <f t="shared" ref="H6:H73" si="0">220*1.2</f>
        <v>264</v>
      </c>
      <c r="I6" s="62">
        <f t="shared" ref="I6:I73" si="1">45*1.2</f>
        <v>54</v>
      </c>
      <c r="J6" s="65">
        <v>8372.4</v>
      </c>
      <c r="K6" s="63">
        <f>F6*J6</f>
        <v>10046880</v>
      </c>
      <c r="L6" s="21" t="s">
        <v>36</v>
      </c>
    </row>
    <row r="7" spans="1:12" ht="53.25" customHeight="1" x14ac:dyDescent="0.25">
      <c r="A7" s="81"/>
      <c r="B7" s="84"/>
      <c r="C7" s="18" t="s">
        <v>29</v>
      </c>
      <c r="D7" s="86"/>
      <c r="E7" s="86"/>
      <c r="F7" s="20">
        <v>1300</v>
      </c>
      <c r="G7" s="20">
        <f>6303*1.2</f>
        <v>7563.5999999999995</v>
      </c>
      <c r="H7" s="20">
        <f t="shared" si="0"/>
        <v>264</v>
      </c>
      <c r="I7" s="62">
        <f t="shared" si="1"/>
        <v>54</v>
      </c>
      <c r="J7" s="65">
        <v>11811.6</v>
      </c>
      <c r="K7" s="63">
        <f>F7*J7</f>
        <v>15355080</v>
      </c>
      <c r="L7" s="21" t="s">
        <v>37</v>
      </c>
    </row>
    <row r="8" spans="1:12" ht="19.5" customHeight="1" x14ac:dyDescent="0.25">
      <c r="A8" s="82"/>
      <c r="B8" s="31"/>
      <c r="C8" s="5" t="s">
        <v>15</v>
      </c>
      <c r="D8" s="30"/>
      <c r="E8" s="30"/>
      <c r="F8" s="11">
        <f>SUM(F6:F7)</f>
        <v>2500</v>
      </c>
      <c r="G8" s="20">
        <f>SUM(G6:G7)</f>
        <v>11980.8</v>
      </c>
      <c r="H8" s="20">
        <f>SUM(H6:H7)</f>
        <v>528</v>
      </c>
      <c r="I8" s="20">
        <f>SUM(I6:I7)</f>
        <v>108</v>
      </c>
      <c r="J8" s="66"/>
      <c r="K8" s="12">
        <f>SUM(K6:K7)</f>
        <v>25401960</v>
      </c>
      <c r="L8" s="29"/>
    </row>
    <row r="9" spans="1:12" ht="54.75" customHeight="1" x14ac:dyDescent="0.25">
      <c r="A9" s="80">
        <v>2</v>
      </c>
      <c r="B9" s="83" t="s">
        <v>11</v>
      </c>
      <c r="C9" s="18" t="s">
        <v>27</v>
      </c>
      <c r="D9" s="85" t="s">
        <v>13</v>
      </c>
      <c r="E9" s="85" t="s">
        <v>14</v>
      </c>
      <c r="F9" s="20">
        <v>1500</v>
      </c>
      <c r="G9" s="20">
        <f>8855*1.2</f>
        <v>10626</v>
      </c>
      <c r="H9" s="20">
        <f t="shared" si="0"/>
        <v>264</v>
      </c>
      <c r="I9" s="62">
        <f t="shared" si="1"/>
        <v>54</v>
      </c>
      <c r="J9" s="65">
        <v>14367.6</v>
      </c>
      <c r="K9" s="63">
        <f>F9*J9</f>
        <v>21551400</v>
      </c>
      <c r="L9" s="76" t="s">
        <v>38</v>
      </c>
    </row>
    <row r="10" spans="1:12" ht="71.25" customHeight="1" x14ac:dyDescent="0.25">
      <c r="A10" s="81"/>
      <c r="B10" s="84"/>
      <c r="C10" s="18" t="s">
        <v>28</v>
      </c>
      <c r="D10" s="86"/>
      <c r="E10" s="86"/>
      <c r="F10" s="20">
        <v>1500</v>
      </c>
      <c r="G10" s="20">
        <f>9280*1.2</f>
        <v>11136</v>
      </c>
      <c r="H10" s="20">
        <f t="shared" si="0"/>
        <v>264</v>
      </c>
      <c r="I10" s="62">
        <f t="shared" si="1"/>
        <v>54</v>
      </c>
      <c r="J10" s="65">
        <v>15022.8</v>
      </c>
      <c r="K10" s="63">
        <f>F10*J10</f>
        <v>22534200</v>
      </c>
      <c r="L10" s="77"/>
    </row>
    <row r="11" spans="1:12" ht="19.5" customHeight="1" x14ac:dyDescent="0.25">
      <c r="A11" s="82"/>
      <c r="B11" s="18"/>
      <c r="C11" s="5" t="s">
        <v>15</v>
      </c>
      <c r="D11" s="19"/>
      <c r="E11" s="19"/>
      <c r="F11" s="11">
        <f>SUM(F9:F10)</f>
        <v>3000</v>
      </c>
      <c r="G11" s="20">
        <f>SUM(G9:G10)</f>
        <v>21762</v>
      </c>
      <c r="H11" s="20">
        <f>SUM(H9:H10)</f>
        <v>528</v>
      </c>
      <c r="I11" s="20">
        <f>SUM(I9:I10)</f>
        <v>108</v>
      </c>
      <c r="J11" s="66"/>
      <c r="K11" s="12">
        <f>SUM(K9:K10)</f>
        <v>44085600</v>
      </c>
      <c r="L11" s="21"/>
    </row>
    <row r="12" spans="1:12" ht="48" customHeight="1" x14ac:dyDescent="0.25">
      <c r="A12" s="80">
        <v>3</v>
      </c>
      <c r="B12" s="83" t="s">
        <v>11</v>
      </c>
      <c r="C12" s="18" t="s">
        <v>26</v>
      </c>
      <c r="D12" s="85" t="s">
        <v>13</v>
      </c>
      <c r="E12" s="85" t="s">
        <v>14</v>
      </c>
      <c r="F12" s="20">
        <v>12800</v>
      </c>
      <c r="G12" s="20">
        <f t="shared" ref="G12" si="2">3681*1.2</f>
        <v>4417.2</v>
      </c>
      <c r="H12" s="20">
        <f t="shared" si="0"/>
        <v>264</v>
      </c>
      <c r="I12" s="62">
        <f t="shared" si="1"/>
        <v>54</v>
      </c>
      <c r="J12" s="65">
        <v>8372.4</v>
      </c>
      <c r="K12" s="63">
        <f>F12*J12</f>
        <v>107166720</v>
      </c>
      <c r="L12" s="21" t="s">
        <v>39</v>
      </c>
    </row>
    <row r="13" spans="1:12" ht="57.75" customHeight="1" x14ac:dyDescent="0.25">
      <c r="A13" s="81"/>
      <c r="B13" s="84"/>
      <c r="C13" s="18" t="s">
        <v>29</v>
      </c>
      <c r="D13" s="86"/>
      <c r="E13" s="86"/>
      <c r="F13" s="20">
        <v>2000</v>
      </c>
      <c r="G13" s="20">
        <f>6303*1.2</f>
        <v>7563.5999999999995</v>
      </c>
      <c r="H13" s="20">
        <f t="shared" si="0"/>
        <v>264</v>
      </c>
      <c r="I13" s="62">
        <f t="shared" si="1"/>
        <v>54</v>
      </c>
      <c r="J13" s="65">
        <v>11811.6</v>
      </c>
      <c r="K13" s="63">
        <f>F13*J13</f>
        <v>23623200</v>
      </c>
      <c r="L13" s="21" t="s">
        <v>40</v>
      </c>
    </row>
    <row r="14" spans="1:12" ht="19.5" customHeight="1" x14ac:dyDescent="0.25">
      <c r="A14" s="82"/>
      <c r="B14" s="18"/>
      <c r="C14" s="5" t="s">
        <v>15</v>
      </c>
      <c r="D14" s="19"/>
      <c r="E14" s="19"/>
      <c r="F14" s="11">
        <f>SUM(F12:F13)</f>
        <v>14800</v>
      </c>
      <c r="G14" s="20">
        <f>SUM(G12:G13)</f>
        <v>11980.8</v>
      </c>
      <c r="H14" s="20">
        <f>SUM(H12:H13)</f>
        <v>528</v>
      </c>
      <c r="I14" s="20">
        <f>SUM(I12:I13)</f>
        <v>108</v>
      </c>
      <c r="J14" s="66"/>
      <c r="K14" s="12">
        <f>SUM(K12:K13)</f>
        <v>130789920</v>
      </c>
      <c r="L14" s="21"/>
    </row>
    <row r="15" spans="1:12" ht="42.75" customHeight="1" x14ac:dyDescent="0.25">
      <c r="A15" s="80">
        <v>4</v>
      </c>
      <c r="B15" s="83" t="s">
        <v>11</v>
      </c>
      <c r="C15" s="83" t="s">
        <v>33</v>
      </c>
      <c r="D15" s="85" t="s">
        <v>13</v>
      </c>
      <c r="E15" s="85" t="s">
        <v>14</v>
      </c>
      <c r="F15" s="20">
        <v>2500</v>
      </c>
      <c r="G15" s="20">
        <f t="shared" ref="G15" si="3">3681*1.2</f>
        <v>4417.2</v>
      </c>
      <c r="H15" s="20">
        <f t="shared" si="0"/>
        <v>264</v>
      </c>
      <c r="I15" s="62">
        <f t="shared" si="1"/>
        <v>54</v>
      </c>
      <c r="J15" s="65">
        <v>9090</v>
      </c>
      <c r="K15" s="63">
        <f>F15*J15</f>
        <v>22725000</v>
      </c>
      <c r="L15" s="21" t="s">
        <v>36</v>
      </c>
    </row>
    <row r="16" spans="1:12" ht="42.75" customHeight="1" x14ac:dyDescent="0.25">
      <c r="A16" s="81"/>
      <c r="B16" s="84"/>
      <c r="C16" s="84"/>
      <c r="D16" s="86"/>
      <c r="E16" s="86"/>
      <c r="F16" s="20">
        <v>4000</v>
      </c>
      <c r="G16" s="20">
        <f>6303*1.2</f>
        <v>7563.5999999999995</v>
      </c>
      <c r="H16" s="20">
        <f t="shared" si="0"/>
        <v>264</v>
      </c>
      <c r="I16" s="62">
        <f t="shared" si="1"/>
        <v>54</v>
      </c>
      <c r="J16" s="65">
        <v>9090</v>
      </c>
      <c r="K16" s="63">
        <f>F16*J16</f>
        <v>36360000</v>
      </c>
      <c r="L16" s="21" t="s">
        <v>41</v>
      </c>
    </row>
    <row r="17" spans="1:13" ht="19.5" customHeight="1" x14ac:dyDescent="0.25">
      <c r="A17" s="82"/>
      <c r="B17" s="41"/>
      <c r="C17" s="5" t="s">
        <v>15</v>
      </c>
      <c r="D17" s="19"/>
      <c r="E17" s="19"/>
      <c r="F17" s="11">
        <f>SUM(F15:F16)</f>
        <v>6500</v>
      </c>
      <c r="G17" s="20">
        <f>SUM(G15:G16)</f>
        <v>11980.8</v>
      </c>
      <c r="H17" s="20">
        <f>SUM(H15:H16)</f>
        <v>528</v>
      </c>
      <c r="I17" s="20">
        <f>SUM(I15:I16)</f>
        <v>108</v>
      </c>
      <c r="J17" s="66"/>
      <c r="K17" s="12">
        <f>SUM(K15:K16)</f>
        <v>59085000</v>
      </c>
      <c r="L17" s="21"/>
    </row>
    <row r="18" spans="1:13" ht="58.5" customHeight="1" x14ac:dyDescent="0.25">
      <c r="A18" s="80">
        <v>5</v>
      </c>
      <c r="B18" s="83" t="s">
        <v>11</v>
      </c>
      <c r="C18" s="18" t="s">
        <v>32</v>
      </c>
      <c r="D18" s="85" t="s">
        <v>13</v>
      </c>
      <c r="E18" s="85" t="s">
        <v>14</v>
      </c>
      <c r="F18" s="20">
        <v>1700</v>
      </c>
      <c r="G18" s="20">
        <f>8950*1.2</f>
        <v>10740</v>
      </c>
      <c r="H18" s="20">
        <f>220*1.2</f>
        <v>264</v>
      </c>
      <c r="I18" s="62">
        <f>45*1.2</f>
        <v>54</v>
      </c>
      <c r="J18" s="65">
        <v>14468.4</v>
      </c>
      <c r="K18" s="63">
        <f>F18*J18</f>
        <v>24596280</v>
      </c>
      <c r="L18" s="76" t="s">
        <v>42</v>
      </c>
    </row>
    <row r="19" spans="1:13" ht="58.5" customHeight="1" x14ac:dyDescent="0.25">
      <c r="A19" s="81"/>
      <c r="B19" s="84"/>
      <c r="C19" s="18" t="s">
        <v>12</v>
      </c>
      <c r="D19" s="86"/>
      <c r="E19" s="86"/>
      <c r="F19" s="20">
        <v>700</v>
      </c>
      <c r="G19" s="20">
        <f>8950*1.2</f>
        <v>10740</v>
      </c>
      <c r="H19" s="20">
        <f>220*1.2</f>
        <v>264</v>
      </c>
      <c r="I19" s="62">
        <f>45*1.2</f>
        <v>54</v>
      </c>
      <c r="J19" s="65">
        <v>18456</v>
      </c>
      <c r="K19" s="63">
        <f>F19*J19</f>
        <v>12919200</v>
      </c>
      <c r="L19" s="77"/>
    </row>
    <row r="20" spans="1:13" ht="19.5" customHeight="1" x14ac:dyDescent="0.25">
      <c r="A20" s="82"/>
      <c r="B20" s="36"/>
      <c r="C20" s="5" t="s">
        <v>15</v>
      </c>
      <c r="D20" s="35"/>
      <c r="E20" s="35"/>
      <c r="F20" s="68">
        <f>SUM(F18:F19)</f>
        <v>2400</v>
      </c>
      <c r="G20" s="69">
        <f>SUM(G18:G19)</f>
        <v>21480</v>
      </c>
      <c r="H20" s="69">
        <f>SUM(H18:H19)</f>
        <v>528</v>
      </c>
      <c r="I20" s="69">
        <f>SUM(I18:I19)</f>
        <v>108</v>
      </c>
      <c r="J20" s="70"/>
      <c r="K20" s="12">
        <f>SUM(K18:K19)</f>
        <v>37515480</v>
      </c>
      <c r="L20" s="34"/>
    </row>
    <row r="21" spans="1:13" ht="55.5" customHeight="1" x14ac:dyDescent="0.25">
      <c r="A21" s="80">
        <v>6</v>
      </c>
      <c r="B21" s="83" t="s">
        <v>11</v>
      </c>
      <c r="C21" s="18" t="s">
        <v>30</v>
      </c>
      <c r="D21" s="85" t="s">
        <v>13</v>
      </c>
      <c r="E21" s="85" t="s">
        <v>14</v>
      </c>
      <c r="F21" s="20">
        <v>750</v>
      </c>
      <c r="G21" s="20">
        <f>8950*1.2</f>
        <v>10740</v>
      </c>
      <c r="H21" s="20">
        <f>220*1.2</f>
        <v>264</v>
      </c>
      <c r="I21" s="20">
        <f>45*1.2</f>
        <v>54</v>
      </c>
      <c r="J21" s="65">
        <v>17947.2</v>
      </c>
      <c r="K21" s="63">
        <f>F21*J21</f>
        <v>13460400</v>
      </c>
      <c r="L21" s="76" t="s">
        <v>39</v>
      </c>
    </row>
    <row r="22" spans="1:13" ht="52.5" customHeight="1" x14ac:dyDescent="0.25">
      <c r="A22" s="81"/>
      <c r="B22" s="84"/>
      <c r="C22" s="18" t="s">
        <v>31</v>
      </c>
      <c r="D22" s="86"/>
      <c r="E22" s="86"/>
      <c r="F22" s="20">
        <v>750</v>
      </c>
      <c r="G22" s="20">
        <f>6303*1.2</f>
        <v>7563.5999999999995</v>
      </c>
      <c r="H22" s="20">
        <f t="shared" si="0"/>
        <v>264</v>
      </c>
      <c r="I22" s="20">
        <f t="shared" si="1"/>
        <v>54</v>
      </c>
      <c r="J22" s="65">
        <v>20464.8</v>
      </c>
      <c r="K22" s="63">
        <f>F22*J22</f>
        <v>15348600</v>
      </c>
      <c r="L22" s="77"/>
    </row>
    <row r="23" spans="1:13" ht="19.5" customHeight="1" x14ac:dyDescent="0.25">
      <c r="A23" s="82"/>
      <c r="B23" s="5"/>
      <c r="C23" s="5" t="s">
        <v>15</v>
      </c>
      <c r="D23" s="10"/>
      <c r="E23" s="10"/>
      <c r="F23" s="71">
        <f>SUM(F21:F22)</f>
        <v>1500</v>
      </c>
      <c r="G23" s="71"/>
      <c r="H23" s="71"/>
      <c r="I23" s="71"/>
      <c r="J23" s="72"/>
      <c r="K23" s="12">
        <f>SUM(K21:K22)</f>
        <v>28809000</v>
      </c>
      <c r="L23" s="13"/>
    </row>
    <row r="24" spans="1:13" ht="61.5" customHeight="1" x14ac:dyDescent="0.25">
      <c r="A24" s="78">
        <v>7</v>
      </c>
      <c r="B24" s="79" t="s">
        <v>11</v>
      </c>
      <c r="C24" s="58" t="s">
        <v>29</v>
      </c>
      <c r="D24" s="93" t="s">
        <v>16</v>
      </c>
      <c r="E24" s="93" t="s">
        <v>17</v>
      </c>
      <c r="F24" s="20">
        <v>500</v>
      </c>
      <c r="G24" s="20">
        <f>6303*1.2</f>
        <v>7563.5999999999995</v>
      </c>
      <c r="H24" s="20">
        <f t="shared" si="0"/>
        <v>264</v>
      </c>
      <c r="I24" s="20">
        <f t="shared" si="1"/>
        <v>54</v>
      </c>
      <c r="J24" s="65">
        <v>13959.6</v>
      </c>
      <c r="K24" s="22">
        <f>F24*J24</f>
        <v>6979800</v>
      </c>
      <c r="L24" s="92" t="s">
        <v>36</v>
      </c>
      <c r="M24" s="17"/>
    </row>
    <row r="25" spans="1:13" s="14" customFormat="1" ht="62.25" customHeight="1" x14ac:dyDescent="0.25">
      <c r="A25" s="78"/>
      <c r="B25" s="79"/>
      <c r="C25" s="58" t="s">
        <v>26</v>
      </c>
      <c r="D25" s="93"/>
      <c r="E25" s="93"/>
      <c r="F25" s="20">
        <v>2000</v>
      </c>
      <c r="G25" s="20">
        <f>9171*1.2</f>
        <v>11005.199999999999</v>
      </c>
      <c r="H25" s="20">
        <f t="shared" si="0"/>
        <v>264</v>
      </c>
      <c r="I25" s="20">
        <f t="shared" si="1"/>
        <v>54</v>
      </c>
      <c r="J25" s="65">
        <v>8372.4</v>
      </c>
      <c r="K25" s="22">
        <f>F25*J25</f>
        <v>16744800</v>
      </c>
      <c r="L25" s="92"/>
      <c r="M25" s="57"/>
    </row>
    <row r="26" spans="1:13" s="14" customFormat="1" ht="18" customHeight="1" x14ac:dyDescent="0.25">
      <c r="A26" s="78"/>
      <c r="B26" s="58"/>
      <c r="C26" s="5" t="s">
        <v>15</v>
      </c>
      <c r="D26" s="59"/>
      <c r="E26" s="60"/>
      <c r="F26" s="11">
        <f>SUM(F24:F25)</f>
        <v>2500</v>
      </c>
      <c r="G26" s="20">
        <f>SUM(G24:G25)</f>
        <v>18568.8</v>
      </c>
      <c r="H26" s="20">
        <f>SUM(H24:H25)</f>
        <v>528</v>
      </c>
      <c r="I26" s="20">
        <f>SUM(I24:I25)</f>
        <v>108</v>
      </c>
      <c r="J26" s="20"/>
      <c r="K26" s="12">
        <f>SUM(K24:K25)</f>
        <v>23724600</v>
      </c>
      <c r="L26" s="61"/>
      <c r="M26" s="57"/>
    </row>
    <row r="27" spans="1:13" s="14" customFormat="1" ht="42" customHeight="1" x14ac:dyDescent="0.25">
      <c r="A27" s="78">
        <v>8</v>
      </c>
      <c r="B27" s="79" t="s">
        <v>11</v>
      </c>
      <c r="C27" s="79" t="s">
        <v>33</v>
      </c>
      <c r="D27" s="93" t="s">
        <v>16</v>
      </c>
      <c r="E27" s="93" t="s">
        <v>17</v>
      </c>
      <c r="F27" s="20">
        <v>2500</v>
      </c>
      <c r="G27" s="20">
        <f t="shared" ref="G27:G34" si="4">3681*1.2</f>
        <v>4417.2</v>
      </c>
      <c r="H27" s="20">
        <f t="shared" si="0"/>
        <v>264</v>
      </c>
      <c r="I27" s="20">
        <f t="shared" si="1"/>
        <v>54</v>
      </c>
      <c r="J27" s="65">
        <v>9090</v>
      </c>
      <c r="K27" s="22">
        <f>F27*J27</f>
        <v>22725000</v>
      </c>
      <c r="L27" s="61" t="s">
        <v>36</v>
      </c>
      <c r="M27" s="57"/>
    </row>
    <row r="28" spans="1:13" s="14" customFormat="1" ht="30" customHeight="1" x14ac:dyDescent="0.25">
      <c r="A28" s="78"/>
      <c r="B28" s="79"/>
      <c r="C28" s="79"/>
      <c r="D28" s="93"/>
      <c r="E28" s="93"/>
      <c r="F28" s="20">
        <v>6500</v>
      </c>
      <c r="G28" s="20"/>
      <c r="H28" s="20"/>
      <c r="I28" s="20"/>
      <c r="J28" s="65">
        <v>9090</v>
      </c>
      <c r="K28" s="22">
        <f>F28*J28</f>
        <v>59085000</v>
      </c>
      <c r="L28" s="56" t="s">
        <v>39</v>
      </c>
    </row>
    <row r="29" spans="1:13" s="14" customFormat="1" ht="21" customHeight="1" x14ac:dyDescent="0.25">
      <c r="A29" s="78"/>
      <c r="B29" s="53"/>
      <c r="C29" s="5" t="s">
        <v>15</v>
      </c>
      <c r="D29" s="55"/>
      <c r="E29" s="55"/>
      <c r="F29" s="11">
        <f>SUM(F27:F28)</f>
        <v>9000</v>
      </c>
      <c r="G29" s="20">
        <f>SUM(G27:G28)</f>
        <v>4417.2</v>
      </c>
      <c r="H29" s="20">
        <f>SUM(H27:H28)</f>
        <v>264</v>
      </c>
      <c r="I29" s="20">
        <f>SUM(I27:I28)</f>
        <v>54</v>
      </c>
      <c r="J29" s="73"/>
      <c r="K29" s="12">
        <f>SUM(K27:K28)</f>
        <v>81810000</v>
      </c>
      <c r="L29" s="56"/>
    </row>
    <row r="30" spans="1:13" s="14" customFormat="1" ht="53.25" customHeight="1" x14ac:dyDescent="0.25">
      <c r="A30" s="80">
        <v>9</v>
      </c>
      <c r="B30" s="83" t="s">
        <v>11</v>
      </c>
      <c r="C30" s="41" t="s">
        <v>27</v>
      </c>
      <c r="D30" s="85" t="s">
        <v>16</v>
      </c>
      <c r="E30" s="85" t="s">
        <v>17</v>
      </c>
      <c r="F30" s="20">
        <v>1550</v>
      </c>
      <c r="G30" s="20">
        <f t="shared" si="4"/>
        <v>4417.2</v>
      </c>
      <c r="H30" s="20">
        <f t="shared" si="0"/>
        <v>264</v>
      </c>
      <c r="I30" s="62">
        <f t="shared" si="1"/>
        <v>54</v>
      </c>
      <c r="J30" s="65">
        <v>14367.6</v>
      </c>
      <c r="K30" s="63">
        <f>F30*J30</f>
        <v>22269780</v>
      </c>
      <c r="L30" s="76" t="s">
        <v>38</v>
      </c>
    </row>
    <row r="31" spans="1:13" s="14" customFormat="1" ht="69.75" customHeight="1" x14ac:dyDescent="0.25">
      <c r="A31" s="81"/>
      <c r="B31" s="84"/>
      <c r="C31" s="41" t="s">
        <v>28</v>
      </c>
      <c r="D31" s="86"/>
      <c r="E31" s="86"/>
      <c r="F31" s="20">
        <v>950</v>
      </c>
      <c r="G31" s="20"/>
      <c r="H31" s="20"/>
      <c r="I31" s="62"/>
      <c r="J31" s="65">
        <v>15022.8</v>
      </c>
      <c r="K31" s="63">
        <f>F31*J31</f>
        <v>14271660</v>
      </c>
      <c r="L31" s="77"/>
    </row>
    <row r="32" spans="1:13" s="14" customFormat="1" ht="21" customHeight="1" x14ac:dyDescent="0.25">
      <c r="A32" s="82"/>
      <c r="B32" s="41"/>
      <c r="C32" s="5" t="s">
        <v>15</v>
      </c>
      <c r="D32" s="19"/>
      <c r="E32" s="19"/>
      <c r="F32" s="11">
        <f>SUM(F30:F31)</f>
        <v>2500</v>
      </c>
      <c r="G32" s="20">
        <f>SUM(G30:G31)</f>
        <v>4417.2</v>
      </c>
      <c r="H32" s="20">
        <f>SUM(H30:H31)</f>
        <v>264</v>
      </c>
      <c r="I32" s="20">
        <f>SUM(I30:I31)</f>
        <v>54</v>
      </c>
      <c r="J32" s="70"/>
      <c r="K32" s="12">
        <f>SUM(K30:K31)</f>
        <v>36541440</v>
      </c>
      <c r="L32" s="21"/>
    </row>
    <row r="33" spans="1:12" s="14" customFormat="1" ht="57" customHeight="1" x14ac:dyDescent="0.25">
      <c r="A33" s="80">
        <v>10</v>
      </c>
      <c r="B33" s="83" t="s">
        <v>11</v>
      </c>
      <c r="C33" s="41" t="s">
        <v>29</v>
      </c>
      <c r="D33" s="85" t="s">
        <v>16</v>
      </c>
      <c r="E33" s="85" t="s">
        <v>17</v>
      </c>
      <c r="F33" s="20">
        <v>400</v>
      </c>
      <c r="G33" s="20">
        <f t="shared" si="4"/>
        <v>4417.2</v>
      </c>
      <c r="H33" s="20">
        <f t="shared" si="0"/>
        <v>264</v>
      </c>
      <c r="I33" s="62">
        <f t="shared" si="1"/>
        <v>54</v>
      </c>
      <c r="J33" s="65">
        <v>13959.6</v>
      </c>
      <c r="K33" s="63">
        <f>F33*J33</f>
        <v>5583840</v>
      </c>
      <c r="L33" s="21" t="s">
        <v>40</v>
      </c>
    </row>
    <row r="34" spans="1:12" s="14" customFormat="1" ht="42" customHeight="1" x14ac:dyDescent="0.25">
      <c r="A34" s="82"/>
      <c r="B34" s="84"/>
      <c r="C34" s="41" t="s">
        <v>26</v>
      </c>
      <c r="D34" s="86"/>
      <c r="E34" s="86"/>
      <c r="F34" s="20">
        <v>5000</v>
      </c>
      <c r="G34" s="20">
        <f t="shared" si="4"/>
        <v>4417.2</v>
      </c>
      <c r="H34" s="20">
        <f t="shared" si="0"/>
        <v>264</v>
      </c>
      <c r="I34" s="62">
        <f t="shared" si="1"/>
        <v>54</v>
      </c>
      <c r="J34" s="65">
        <v>8372.4</v>
      </c>
      <c r="K34" s="63">
        <f>F34*J34</f>
        <v>41862000</v>
      </c>
      <c r="L34" s="21" t="s">
        <v>39</v>
      </c>
    </row>
    <row r="35" spans="1:12" s="14" customFormat="1" ht="19.5" customHeight="1" x14ac:dyDescent="0.25">
      <c r="A35" s="43"/>
      <c r="B35" s="48"/>
      <c r="C35" s="41"/>
      <c r="D35" s="47"/>
      <c r="E35" s="47"/>
      <c r="F35" s="11">
        <f>SUM(F33:F34)</f>
        <v>5400</v>
      </c>
      <c r="G35" s="20">
        <f>SUM(G33:G34)</f>
        <v>8834.4</v>
      </c>
      <c r="H35" s="20">
        <f>SUM(H33:H34)</f>
        <v>528</v>
      </c>
      <c r="I35" s="20">
        <f>SUM(I33:I34)</f>
        <v>108</v>
      </c>
      <c r="J35" s="70"/>
      <c r="K35" s="12">
        <f>SUM(K33:K34)</f>
        <v>47445840</v>
      </c>
      <c r="L35" s="42"/>
    </row>
    <row r="36" spans="1:12" s="14" customFormat="1" ht="42" customHeight="1" x14ac:dyDescent="0.25">
      <c r="A36" s="80">
        <v>11</v>
      </c>
      <c r="B36" s="83" t="s">
        <v>11</v>
      </c>
      <c r="C36" s="18" t="s">
        <v>34</v>
      </c>
      <c r="D36" s="85" t="s">
        <v>20</v>
      </c>
      <c r="E36" s="87" t="s">
        <v>21</v>
      </c>
      <c r="F36" s="20">
        <v>500</v>
      </c>
      <c r="G36" s="20"/>
      <c r="H36" s="20"/>
      <c r="I36" s="62"/>
      <c r="J36" s="65">
        <v>9361.2000000000007</v>
      </c>
      <c r="K36" s="63">
        <f>F36*J36</f>
        <v>4680600</v>
      </c>
      <c r="L36" s="76" t="s">
        <v>36</v>
      </c>
    </row>
    <row r="37" spans="1:12" s="14" customFormat="1" ht="51.75" customHeight="1" x14ac:dyDescent="0.25">
      <c r="A37" s="81"/>
      <c r="B37" s="84"/>
      <c r="C37" s="41" t="s">
        <v>26</v>
      </c>
      <c r="D37" s="86"/>
      <c r="E37" s="88"/>
      <c r="F37" s="20">
        <v>2000</v>
      </c>
      <c r="G37" s="20"/>
      <c r="H37" s="20"/>
      <c r="I37" s="62"/>
      <c r="J37" s="65">
        <v>8372.4</v>
      </c>
      <c r="K37" s="63">
        <f>F37*J37</f>
        <v>16744800</v>
      </c>
      <c r="L37" s="77"/>
    </row>
    <row r="38" spans="1:12" s="14" customFormat="1" ht="21" customHeight="1" x14ac:dyDescent="0.25">
      <c r="A38" s="82"/>
      <c r="B38" s="18"/>
      <c r="C38" s="5" t="s">
        <v>15</v>
      </c>
      <c r="D38" s="19"/>
      <c r="E38" s="24"/>
      <c r="F38" s="11">
        <f>SUM(F36:F37)</f>
        <v>2500</v>
      </c>
      <c r="G38" s="20"/>
      <c r="H38" s="20"/>
      <c r="I38" s="20"/>
      <c r="J38" s="67"/>
      <c r="K38" s="12">
        <f>SUM(K36:K37)</f>
        <v>21425400</v>
      </c>
      <c r="L38" s="21"/>
    </row>
    <row r="39" spans="1:12" s="14" customFormat="1" ht="39" customHeight="1" x14ac:dyDescent="0.25">
      <c r="A39" s="80">
        <v>12</v>
      </c>
      <c r="B39" s="83" t="s">
        <v>11</v>
      </c>
      <c r="C39" s="83" t="s">
        <v>33</v>
      </c>
      <c r="D39" s="85" t="s">
        <v>20</v>
      </c>
      <c r="E39" s="87" t="s">
        <v>21</v>
      </c>
      <c r="F39" s="20">
        <v>2500</v>
      </c>
      <c r="G39" s="20"/>
      <c r="H39" s="20"/>
      <c r="I39" s="20"/>
      <c r="J39" s="65">
        <v>9090</v>
      </c>
      <c r="K39" s="22">
        <f>F39*J39</f>
        <v>22725000</v>
      </c>
      <c r="L39" s="21" t="s">
        <v>36</v>
      </c>
    </row>
    <row r="40" spans="1:12" s="14" customFormat="1" ht="39" customHeight="1" x14ac:dyDescent="0.25">
      <c r="A40" s="81"/>
      <c r="B40" s="84"/>
      <c r="C40" s="84"/>
      <c r="D40" s="86"/>
      <c r="E40" s="88"/>
      <c r="F40" s="20">
        <v>3000</v>
      </c>
      <c r="G40" s="20"/>
      <c r="H40" s="20"/>
      <c r="I40" s="20"/>
      <c r="J40" s="65">
        <v>9090</v>
      </c>
      <c r="K40" s="22">
        <f>F40*J40</f>
        <v>27270000</v>
      </c>
      <c r="L40" s="21" t="s">
        <v>43</v>
      </c>
    </row>
    <row r="41" spans="1:12" s="14" customFormat="1" ht="21" customHeight="1" x14ac:dyDescent="0.25">
      <c r="A41" s="82"/>
      <c r="B41" s="41"/>
      <c r="C41" s="5" t="s">
        <v>15</v>
      </c>
      <c r="D41" s="19"/>
      <c r="E41" s="24"/>
      <c r="F41" s="11">
        <f>SUM(F39:F40)</f>
        <v>5500</v>
      </c>
      <c r="G41" s="20"/>
      <c r="H41" s="20"/>
      <c r="I41" s="20"/>
      <c r="J41" s="73"/>
      <c r="K41" s="12">
        <f>SUM(K39:K40)</f>
        <v>49995000</v>
      </c>
      <c r="L41" s="21"/>
    </row>
    <row r="42" spans="1:12" s="14" customFormat="1" ht="63.75" customHeight="1" x14ac:dyDescent="0.25">
      <c r="A42" s="80">
        <v>13</v>
      </c>
      <c r="B42" s="83" t="s">
        <v>11</v>
      </c>
      <c r="C42" s="41" t="s">
        <v>27</v>
      </c>
      <c r="D42" s="85" t="s">
        <v>20</v>
      </c>
      <c r="E42" s="87" t="s">
        <v>21</v>
      </c>
      <c r="F42" s="20">
        <v>250</v>
      </c>
      <c r="G42" s="20"/>
      <c r="H42" s="20"/>
      <c r="I42" s="62"/>
      <c r="J42" s="65">
        <v>16851.599999999999</v>
      </c>
      <c r="K42" s="63">
        <f>F42*J42</f>
        <v>4212900</v>
      </c>
      <c r="L42" s="76" t="s">
        <v>38</v>
      </c>
    </row>
    <row r="43" spans="1:12" s="14" customFormat="1" ht="79.5" customHeight="1" x14ac:dyDescent="0.25">
      <c r="A43" s="81"/>
      <c r="B43" s="84"/>
      <c r="C43" s="41" t="s">
        <v>28</v>
      </c>
      <c r="D43" s="86"/>
      <c r="E43" s="88"/>
      <c r="F43" s="20">
        <v>750</v>
      </c>
      <c r="G43" s="20"/>
      <c r="H43" s="20"/>
      <c r="I43" s="62"/>
      <c r="J43" s="65">
        <v>17644.8</v>
      </c>
      <c r="K43" s="63">
        <f>F43*J43</f>
        <v>13233600</v>
      </c>
      <c r="L43" s="77"/>
    </row>
    <row r="44" spans="1:12" s="14" customFormat="1" ht="21" customHeight="1" x14ac:dyDescent="0.25">
      <c r="A44" s="82"/>
      <c r="B44" s="41"/>
      <c r="C44" s="5" t="s">
        <v>15</v>
      </c>
      <c r="D44" s="19"/>
      <c r="E44" s="24"/>
      <c r="F44" s="11">
        <f>SUM(F42:F43)</f>
        <v>1000</v>
      </c>
      <c r="G44" s="20"/>
      <c r="H44" s="20"/>
      <c r="I44" s="20"/>
      <c r="J44" s="70"/>
      <c r="K44" s="12">
        <f>SUM(K42:K43)</f>
        <v>17446500</v>
      </c>
      <c r="L44" s="21"/>
    </row>
    <row r="45" spans="1:12" s="14" customFormat="1" ht="70.5" customHeight="1" x14ac:dyDescent="0.25">
      <c r="A45" s="80">
        <v>14</v>
      </c>
      <c r="B45" s="83" t="s">
        <v>11</v>
      </c>
      <c r="C45" s="41" t="s">
        <v>29</v>
      </c>
      <c r="D45" s="85" t="s">
        <v>20</v>
      </c>
      <c r="E45" s="87" t="s">
        <v>21</v>
      </c>
      <c r="F45" s="20">
        <v>1500</v>
      </c>
      <c r="G45" s="20"/>
      <c r="H45" s="20"/>
      <c r="I45" s="62"/>
      <c r="J45" s="65">
        <v>11468.4</v>
      </c>
      <c r="K45" s="63">
        <f>F45*J45</f>
        <v>17202600</v>
      </c>
      <c r="L45" s="21" t="s">
        <v>44</v>
      </c>
    </row>
    <row r="46" spans="1:12" s="14" customFormat="1" ht="57" customHeight="1" x14ac:dyDescent="0.25">
      <c r="A46" s="81"/>
      <c r="B46" s="84"/>
      <c r="C46" s="41" t="s">
        <v>26</v>
      </c>
      <c r="D46" s="86"/>
      <c r="E46" s="88"/>
      <c r="F46" s="20">
        <v>5000</v>
      </c>
      <c r="G46" s="20"/>
      <c r="H46" s="20"/>
      <c r="I46" s="62"/>
      <c r="J46" s="65">
        <v>8372.4</v>
      </c>
      <c r="K46" s="63">
        <f>F46*J46</f>
        <v>41862000</v>
      </c>
      <c r="L46" s="21" t="s">
        <v>45</v>
      </c>
    </row>
    <row r="47" spans="1:12" s="14" customFormat="1" ht="21" customHeight="1" x14ac:dyDescent="0.25">
      <c r="A47" s="82"/>
      <c r="B47" s="41"/>
      <c r="C47" s="5" t="s">
        <v>15</v>
      </c>
      <c r="D47" s="19"/>
      <c r="E47" s="24"/>
      <c r="F47" s="11">
        <f>SUM(F45:F46)</f>
        <v>6500</v>
      </c>
      <c r="G47" s="20"/>
      <c r="H47" s="20"/>
      <c r="I47" s="20"/>
      <c r="J47" s="70"/>
      <c r="K47" s="12">
        <f>SUM(K45:K46)</f>
        <v>59064600</v>
      </c>
      <c r="L47" s="21"/>
    </row>
    <row r="48" spans="1:12" s="14" customFormat="1" ht="71.25" customHeight="1" x14ac:dyDescent="0.25">
      <c r="A48" s="78">
        <v>15</v>
      </c>
      <c r="B48" s="96" t="s">
        <v>11</v>
      </c>
      <c r="C48" s="53" t="s">
        <v>32</v>
      </c>
      <c r="D48" s="93" t="s">
        <v>20</v>
      </c>
      <c r="E48" s="97" t="s">
        <v>21</v>
      </c>
      <c r="F48" s="20">
        <v>1500</v>
      </c>
      <c r="G48" s="20">
        <f>9171*1.2</f>
        <v>11005.199999999999</v>
      </c>
      <c r="H48" s="20">
        <f t="shared" si="0"/>
        <v>264</v>
      </c>
      <c r="I48" s="62">
        <f t="shared" si="1"/>
        <v>54</v>
      </c>
      <c r="J48" s="65">
        <v>14247.6</v>
      </c>
      <c r="K48" s="63">
        <f>F48*J48</f>
        <v>21371400</v>
      </c>
      <c r="L48" s="92" t="s">
        <v>39</v>
      </c>
    </row>
    <row r="49" spans="1:12" s="14" customFormat="1" ht="69.75" customHeight="1" x14ac:dyDescent="0.25">
      <c r="A49" s="78"/>
      <c r="B49" s="96"/>
      <c r="C49" s="53" t="s">
        <v>12</v>
      </c>
      <c r="D49" s="93"/>
      <c r="E49" s="97"/>
      <c r="F49" s="20">
        <v>200</v>
      </c>
      <c r="G49" s="20"/>
      <c r="H49" s="20"/>
      <c r="I49" s="62"/>
      <c r="J49" s="65">
        <v>18235.2</v>
      </c>
      <c r="K49" s="63">
        <f>F49*J49</f>
        <v>3647040</v>
      </c>
      <c r="L49" s="92"/>
    </row>
    <row r="50" spans="1:12" s="14" customFormat="1" ht="20.25" customHeight="1" x14ac:dyDescent="0.25">
      <c r="A50" s="78"/>
      <c r="B50" s="23"/>
      <c r="C50" s="5" t="s">
        <v>15</v>
      </c>
      <c r="D50" s="55"/>
      <c r="E50" s="54"/>
      <c r="F50" s="11">
        <f>SUM(F48:F49)</f>
        <v>1700</v>
      </c>
      <c r="G50" s="20">
        <f>SUM(G48:G49)</f>
        <v>11005.199999999999</v>
      </c>
      <c r="H50" s="20">
        <f>SUM(H48:H49)</f>
        <v>264</v>
      </c>
      <c r="I50" s="20">
        <f>SUM(I48:I49)</f>
        <v>54</v>
      </c>
      <c r="J50" s="70"/>
      <c r="K50" s="12">
        <f>SUM(K48:K49)</f>
        <v>25018440</v>
      </c>
      <c r="L50" s="56"/>
    </row>
    <row r="51" spans="1:12" ht="57.75" customHeight="1" x14ac:dyDescent="0.25">
      <c r="A51" s="78">
        <v>16</v>
      </c>
      <c r="B51" s="96" t="s">
        <v>11</v>
      </c>
      <c r="C51" s="53" t="s">
        <v>27</v>
      </c>
      <c r="D51" s="97" t="s">
        <v>18</v>
      </c>
      <c r="E51" s="93" t="s">
        <v>22</v>
      </c>
      <c r="F51" s="20">
        <v>500</v>
      </c>
      <c r="G51" s="20">
        <f>9171*1.2</f>
        <v>11005.199999999999</v>
      </c>
      <c r="H51" s="20">
        <f t="shared" si="0"/>
        <v>264</v>
      </c>
      <c r="I51" s="62">
        <f t="shared" si="1"/>
        <v>54</v>
      </c>
      <c r="J51" s="65">
        <v>16851.599999999999</v>
      </c>
      <c r="K51" s="63">
        <f>F51*J51</f>
        <v>8425800</v>
      </c>
      <c r="L51" s="92" t="s">
        <v>38</v>
      </c>
    </row>
    <row r="52" spans="1:12" ht="71.25" customHeight="1" x14ac:dyDescent="0.25">
      <c r="A52" s="78"/>
      <c r="B52" s="96"/>
      <c r="C52" s="53" t="s">
        <v>28</v>
      </c>
      <c r="D52" s="97"/>
      <c r="E52" s="93"/>
      <c r="F52" s="20">
        <v>500</v>
      </c>
      <c r="G52" s="20">
        <f>6142*1.2</f>
        <v>7370.4</v>
      </c>
      <c r="H52" s="20">
        <f t="shared" si="0"/>
        <v>264</v>
      </c>
      <c r="I52" s="62">
        <f t="shared" si="1"/>
        <v>54</v>
      </c>
      <c r="J52" s="65">
        <v>17644.8</v>
      </c>
      <c r="K52" s="63">
        <f>F52*J52</f>
        <v>8822400</v>
      </c>
      <c r="L52" s="92"/>
    </row>
    <row r="53" spans="1:12" ht="21.75" customHeight="1" x14ac:dyDescent="0.25">
      <c r="A53" s="78"/>
      <c r="B53" s="53"/>
      <c r="C53" s="5" t="s">
        <v>15</v>
      </c>
      <c r="D53" s="54"/>
      <c r="E53" s="55"/>
      <c r="F53" s="11">
        <f>SUM(F51:F52)</f>
        <v>1000</v>
      </c>
      <c r="G53" s="11">
        <f>SUM(G51:G52)</f>
        <v>18375.599999999999</v>
      </c>
      <c r="H53" s="11">
        <f>SUM(H51:H52)</f>
        <v>528</v>
      </c>
      <c r="I53" s="11">
        <f>SUM(I51:I52)</f>
        <v>108</v>
      </c>
      <c r="J53" s="70"/>
      <c r="K53" s="12">
        <f>SUM(K51:K52)</f>
        <v>17248200</v>
      </c>
      <c r="L53" s="56"/>
    </row>
    <row r="54" spans="1:12" ht="40.5" customHeight="1" x14ac:dyDescent="0.25">
      <c r="A54" s="80">
        <v>17</v>
      </c>
      <c r="B54" s="83" t="s">
        <v>11</v>
      </c>
      <c r="C54" s="83" t="s">
        <v>26</v>
      </c>
      <c r="D54" s="87" t="s">
        <v>18</v>
      </c>
      <c r="E54" s="85" t="s">
        <v>22</v>
      </c>
      <c r="F54" s="20">
        <v>2500</v>
      </c>
      <c r="G54" s="20">
        <f>8746*1.2</f>
        <v>10495.199999999999</v>
      </c>
      <c r="H54" s="20">
        <f t="shared" si="0"/>
        <v>264</v>
      </c>
      <c r="I54" s="62">
        <f t="shared" si="1"/>
        <v>54</v>
      </c>
      <c r="J54" s="65">
        <v>8372.4</v>
      </c>
      <c r="K54" s="63">
        <f>F54*J54</f>
        <v>20931000</v>
      </c>
      <c r="L54" s="51" t="s">
        <v>44</v>
      </c>
    </row>
    <row r="55" spans="1:12" ht="40.5" customHeight="1" x14ac:dyDescent="0.25">
      <c r="A55" s="81"/>
      <c r="B55" s="89"/>
      <c r="C55" s="84"/>
      <c r="D55" s="90"/>
      <c r="E55" s="91"/>
      <c r="F55" s="20">
        <v>9500</v>
      </c>
      <c r="G55" s="20"/>
      <c r="H55" s="20"/>
      <c r="I55" s="62"/>
      <c r="J55" s="65">
        <v>8372.4</v>
      </c>
      <c r="K55" s="63">
        <f>F55*J55</f>
        <v>79537800</v>
      </c>
      <c r="L55" s="51" t="s">
        <v>40</v>
      </c>
    </row>
    <row r="56" spans="1:12" ht="57" customHeight="1" x14ac:dyDescent="0.25">
      <c r="A56" s="81"/>
      <c r="B56" s="84"/>
      <c r="C56" s="41" t="s">
        <v>29</v>
      </c>
      <c r="D56" s="88"/>
      <c r="E56" s="86"/>
      <c r="F56" s="20">
        <v>1500</v>
      </c>
      <c r="G56" s="20">
        <f>6142*1.2</f>
        <v>7370.4</v>
      </c>
      <c r="H56" s="20">
        <f t="shared" si="0"/>
        <v>264</v>
      </c>
      <c r="I56" s="62">
        <f t="shared" si="1"/>
        <v>54</v>
      </c>
      <c r="J56" s="65">
        <v>11468.4</v>
      </c>
      <c r="K56" s="63">
        <f>F56*J56</f>
        <v>17202600</v>
      </c>
      <c r="L56" s="21" t="s">
        <v>46</v>
      </c>
    </row>
    <row r="57" spans="1:12" ht="21" customHeight="1" x14ac:dyDescent="0.25">
      <c r="A57" s="82"/>
      <c r="B57" s="37"/>
      <c r="C57" s="5" t="s">
        <v>15</v>
      </c>
      <c r="D57" s="40"/>
      <c r="E57" s="38"/>
      <c r="F57" s="11">
        <f>SUM(F54:F56)</f>
        <v>13500</v>
      </c>
      <c r="G57" s="11">
        <f>SUM(G54:G56)</f>
        <v>17865.599999999999</v>
      </c>
      <c r="H57" s="11">
        <f>SUM(H54:H56)</f>
        <v>528</v>
      </c>
      <c r="I57" s="11">
        <f>SUM(I54:I56)</f>
        <v>108</v>
      </c>
      <c r="J57" s="66"/>
      <c r="K57" s="12">
        <f>SUM(K54:K56)</f>
        <v>117671400</v>
      </c>
      <c r="L57" s="39"/>
    </row>
    <row r="58" spans="1:12" ht="72.75" customHeight="1" x14ac:dyDescent="0.25">
      <c r="A58" s="44">
        <v>18</v>
      </c>
      <c r="B58" s="48" t="s">
        <v>11</v>
      </c>
      <c r="C58" s="48" t="s">
        <v>33</v>
      </c>
      <c r="D58" s="46" t="s">
        <v>18</v>
      </c>
      <c r="E58" s="47" t="s">
        <v>22</v>
      </c>
      <c r="F58" s="11">
        <v>2500</v>
      </c>
      <c r="G58" s="20">
        <f>6142*1.2</f>
        <v>7370.4</v>
      </c>
      <c r="H58" s="20">
        <f t="shared" si="0"/>
        <v>264</v>
      </c>
      <c r="I58" s="62">
        <f t="shared" si="1"/>
        <v>54</v>
      </c>
      <c r="J58" s="65">
        <v>9090</v>
      </c>
      <c r="K58" s="74">
        <f>F58*J58</f>
        <v>22725000</v>
      </c>
      <c r="L58" s="21" t="s">
        <v>46</v>
      </c>
    </row>
    <row r="59" spans="1:12" ht="51" customHeight="1" x14ac:dyDescent="0.25">
      <c r="A59" s="80">
        <v>19</v>
      </c>
      <c r="B59" s="83" t="s">
        <v>11</v>
      </c>
      <c r="C59" s="41" t="s">
        <v>32</v>
      </c>
      <c r="D59" s="87" t="s">
        <v>18</v>
      </c>
      <c r="E59" s="85" t="s">
        <v>22</v>
      </c>
      <c r="F59" s="20">
        <v>1200</v>
      </c>
      <c r="G59" s="20">
        <f>6142*1.2</f>
        <v>7370.4</v>
      </c>
      <c r="H59" s="20">
        <f t="shared" si="0"/>
        <v>264</v>
      </c>
      <c r="I59" s="62">
        <f t="shared" si="1"/>
        <v>54</v>
      </c>
      <c r="J59" s="65">
        <v>14247.6</v>
      </c>
      <c r="K59" s="63">
        <f>F59*J59</f>
        <v>17097120</v>
      </c>
      <c r="L59" s="76" t="s">
        <v>39</v>
      </c>
    </row>
    <row r="60" spans="1:12" ht="55.5" customHeight="1" x14ac:dyDescent="0.25">
      <c r="A60" s="81"/>
      <c r="B60" s="89"/>
      <c r="C60" s="41" t="s">
        <v>12</v>
      </c>
      <c r="D60" s="88"/>
      <c r="E60" s="86"/>
      <c r="F60" s="20">
        <v>500</v>
      </c>
      <c r="G60" s="20"/>
      <c r="H60" s="20"/>
      <c r="I60" s="62"/>
      <c r="J60" s="65">
        <v>18235.2</v>
      </c>
      <c r="K60" s="63">
        <f>F60*J60</f>
        <v>9117600</v>
      </c>
      <c r="L60" s="77"/>
    </row>
    <row r="61" spans="1:12" ht="22.5" customHeight="1" x14ac:dyDescent="0.25">
      <c r="A61" s="82"/>
      <c r="B61" s="84"/>
      <c r="C61" s="5" t="s">
        <v>15</v>
      </c>
      <c r="D61" s="40"/>
      <c r="E61" s="38"/>
      <c r="F61" s="11">
        <f>SUM(F59:F60)</f>
        <v>1700</v>
      </c>
      <c r="G61" s="11">
        <f>SUM(G59:G60)</f>
        <v>7370.4</v>
      </c>
      <c r="H61" s="11">
        <f>SUM(H59:H60)</f>
        <v>264</v>
      </c>
      <c r="I61" s="11">
        <f>SUM(I59:I60)</f>
        <v>54</v>
      </c>
      <c r="J61" s="70"/>
      <c r="K61" s="12">
        <f>SUM(K59:K60)</f>
        <v>26214720</v>
      </c>
      <c r="L61" s="39"/>
    </row>
    <row r="62" spans="1:12" ht="76.5" customHeight="1" x14ac:dyDescent="0.25">
      <c r="A62" s="45">
        <v>20</v>
      </c>
      <c r="B62" s="41" t="s">
        <v>11</v>
      </c>
      <c r="C62" s="41" t="s">
        <v>26</v>
      </c>
      <c r="D62" s="24" t="s">
        <v>19</v>
      </c>
      <c r="E62" s="19" t="s">
        <v>23</v>
      </c>
      <c r="F62" s="11">
        <v>1500</v>
      </c>
      <c r="G62" s="11">
        <f>8950*1.2</f>
        <v>10740</v>
      </c>
      <c r="H62" s="11">
        <f>220*1.2</f>
        <v>264</v>
      </c>
      <c r="I62" s="75">
        <f>45*1.2</f>
        <v>54</v>
      </c>
      <c r="J62" s="65">
        <v>8372.4</v>
      </c>
      <c r="K62" s="74">
        <f>F62*J62</f>
        <v>12558600</v>
      </c>
      <c r="L62" s="42" t="s">
        <v>36</v>
      </c>
    </row>
    <row r="63" spans="1:12" ht="56.25" customHeight="1" x14ac:dyDescent="0.25">
      <c r="A63" s="78">
        <v>21</v>
      </c>
      <c r="B63" s="83" t="s">
        <v>11</v>
      </c>
      <c r="C63" s="41" t="s">
        <v>27</v>
      </c>
      <c r="D63" s="87" t="s">
        <v>19</v>
      </c>
      <c r="E63" s="85" t="s">
        <v>23</v>
      </c>
      <c r="F63" s="20">
        <v>550</v>
      </c>
      <c r="G63" s="20">
        <f>8950*1.2</f>
        <v>10740</v>
      </c>
      <c r="H63" s="20">
        <f>220*1.2</f>
        <v>264</v>
      </c>
      <c r="I63" s="62">
        <f>45*1.2</f>
        <v>54</v>
      </c>
      <c r="J63" s="65">
        <v>16851.599999999999</v>
      </c>
      <c r="K63" s="63">
        <f>F63*J63</f>
        <v>9268380</v>
      </c>
      <c r="L63" s="76" t="s">
        <v>38</v>
      </c>
    </row>
    <row r="64" spans="1:12" ht="72.75" customHeight="1" x14ac:dyDescent="0.25">
      <c r="A64" s="78"/>
      <c r="B64" s="89"/>
      <c r="C64" s="41" t="s">
        <v>28</v>
      </c>
      <c r="D64" s="88"/>
      <c r="E64" s="86"/>
      <c r="F64" s="20">
        <v>950</v>
      </c>
      <c r="G64" s="20">
        <f>6303*1.2</f>
        <v>7563.5999999999995</v>
      </c>
      <c r="H64" s="20">
        <f t="shared" si="0"/>
        <v>264</v>
      </c>
      <c r="I64" s="62">
        <f t="shared" si="1"/>
        <v>54</v>
      </c>
      <c r="J64" s="65">
        <v>17644.8</v>
      </c>
      <c r="K64" s="63">
        <f>F64*J64</f>
        <v>16762560</v>
      </c>
      <c r="L64" s="77"/>
    </row>
    <row r="65" spans="1:12" ht="20.25" customHeight="1" x14ac:dyDescent="0.25">
      <c r="A65" s="78"/>
      <c r="B65" s="84"/>
      <c r="C65" s="5" t="s">
        <v>15</v>
      </c>
      <c r="D65" s="10"/>
      <c r="E65" s="10"/>
      <c r="F65" s="11">
        <f>SUM(F63:F64)</f>
        <v>1500</v>
      </c>
      <c r="G65" s="11"/>
      <c r="H65" s="11"/>
      <c r="I65" s="11"/>
      <c r="J65" s="72"/>
      <c r="K65" s="12">
        <f>SUM(K63:K64)</f>
        <v>26030940</v>
      </c>
      <c r="L65" s="13"/>
    </row>
    <row r="66" spans="1:12" ht="39" customHeight="1" x14ac:dyDescent="0.25">
      <c r="A66" s="80">
        <v>22</v>
      </c>
      <c r="B66" s="83" t="s">
        <v>11</v>
      </c>
      <c r="C66" s="53" t="s">
        <v>33</v>
      </c>
      <c r="D66" s="87" t="s">
        <v>19</v>
      </c>
      <c r="E66" s="85" t="s">
        <v>23</v>
      </c>
      <c r="F66" s="20">
        <v>5400</v>
      </c>
      <c r="G66" s="20"/>
      <c r="H66" s="20"/>
      <c r="I66" s="62"/>
      <c r="J66" s="65">
        <v>9090</v>
      </c>
      <c r="K66" s="63">
        <f>F66*J66</f>
        <v>49086000</v>
      </c>
      <c r="L66" s="76" t="s">
        <v>44</v>
      </c>
    </row>
    <row r="67" spans="1:12" ht="56.25" customHeight="1" x14ac:dyDescent="0.25">
      <c r="A67" s="81"/>
      <c r="B67" s="84"/>
      <c r="C67" s="41" t="s">
        <v>29</v>
      </c>
      <c r="D67" s="88"/>
      <c r="E67" s="86"/>
      <c r="F67" s="20">
        <v>1500</v>
      </c>
      <c r="G67" s="11">
        <f>6142*1.2</f>
        <v>7370.4</v>
      </c>
      <c r="H67" s="11">
        <f t="shared" si="0"/>
        <v>264</v>
      </c>
      <c r="I67" s="75">
        <f t="shared" si="1"/>
        <v>54</v>
      </c>
      <c r="J67" s="65">
        <v>11468.4</v>
      </c>
      <c r="K67" s="63">
        <f>F67*J67</f>
        <v>17202600</v>
      </c>
      <c r="L67" s="77"/>
    </row>
    <row r="68" spans="1:12" ht="19.5" customHeight="1" x14ac:dyDescent="0.25">
      <c r="A68" s="82"/>
      <c r="B68" s="37"/>
      <c r="C68" s="5" t="s">
        <v>15</v>
      </c>
      <c r="D68" s="24"/>
      <c r="E68" s="19"/>
      <c r="F68" s="11">
        <f>SUM(F66:F67)</f>
        <v>6900</v>
      </c>
      <c r="G68" s="11">
        <f>SUM(G66:G67)</f>
        <v>7370.4</v>
      </c>
      <c r="H68" s="11">
        <f>SUM(H66:H67)</f>
        <v>264</v>
      </c>
      <c r="I68" s="11">
        <f>SUM(I66:I67)</f>
        <v>54</v>
      </c>
      <c r="J68" s="70"/>
      <c r="K68" s="12">
        <f>SUM(K66:K67)</f>
        <v>66288600</v>
      </c>
      <c r="L68" s="39"/>
    </row>
    <row r="69" spans="1:12" ht="55.5" customHeight="1" x14ac:dyDescent="0.25">
      <c r="A69" s="78">
        <v>23</v>
      </c>
      <c r="B69" s="79" t="s">
        <v>11</v>
      </c>
      <c r="C69" s="41" t="s">
        <v>32</v>
      </c>
      <c r="D69" s="97" t="s">
        <v>19</v>
      </c>
      <c r="E69" s="93" t="s">
        <v>23</v>
      </c>
      <c r="F69" s="20">
        <v>1950</v>
      </c>
      <c r="G69" s="20"/>
      <c r="H69" s="20"/>
      <c r="I69" s="62"/>
      <c r="J69" s="65">
        <v>14247.6</v>
      </c>
      <c r="K69" s="63">
        <f>F69*J69</f>
        <v>27782820</v>
      </c>
      <c r="L69" s="92" t="s">
        <v>39</v>
      </c>
    </row>
    <row r="70" spans="1:12" ht="56.25" customHeight="1" x14ac:dyDescent="0.25">
      <c r="A70" s="78"/>
      <c r="B70" s="79"/>
      <c r="C70" s="41" t="s">
        <v>12</v>
      </c>
      <c r="D70" s="97"/>
      <c r="E70" s="93"/>
      <c r="F70" s="20">
        <v>250</v>
      </c>
      <c r="G70" s="11">
        <f>6142*1.2</f>
        <v>7370.4</v>
      </c>
      <c r="H70" s="11">
        <f t="shared" si="0"/>
        <v>264</v>
      </c>
      <c r="I70" s="75">
        <f t="shared" si="1"/>
        <v>54</v>
      </c>
      <c r="J70" s="65">
        <v>18235.2</v>
      </c>
      <c r="K70" s="63">
        <f>F70*J70</f>
        <v>4558800</v>
      </c>
      <c r="L70" s="92"/>
    </row>
    <row r="71" spans="1:12" ht="19.5" customHeight="1" x14ac:dyDescent="0.25">
      <c r="A71" s="78"/>
      <c r="B71" s="41"/>
      <c r="C71" s="5" t="s">
        <v>15</v>
      </c>
      <c r="D71" s="24"/>
      <c r="E71" s="19"/>
      <c r="F71" s="11">
        <f>SUM(F69:F70)</f>
        <v>2200</v>
      </c>
      <c r="G71" s="11">
        <f>SUM(G69:G70)</f>
        <v>7370.4</v>
      </c>
      <c r="H71" s="11">
        <f>SUM(H69:H70)</f>
        <v>264</v>
      </c>
      <c r="I71" s="11">
        <f>SUM(I69:I70)</f>
        <v>54</v>
      </c>
      <c r="J71" s="70"/>
      <c r="K71" s="12">
        <f>SUM(K69:K70)</f>
        <v>32341620</v>
      </c>
      <c r="L71" s="21"/>
    </row>
    <row r="72" spans="1:12" ht="72" customHeight="1" x14ac:dyDescent="0.25">
      <c r="A72" s="52">
        <v>24</v>
      </c>
      <c r="B72" s="53" t="s">
        <v>11</v>
      </c>
      <c r="C72" s="53" t="s">
        <v>26</v>
      </c>
      <c r="D72" s="54" t="s">
        <v>19</v>
      </c>
      <c r="E72" s="55" t="s">
        <v>23</v>
      </c>
      <c r="F72" s="11">
        <v>11000</v>
      </c>
      <c r="G72" s="11">
        <f t="shared" ref="G72:G73" si="5">3681*1.2</f>
        <v>4417.2</v>
      </c>
      <c r="H72" s="11">
        <f t="shared" si="0"/>
        <v>264</v>
      </c>
      <c r="I72" s="75">
        <f t="shared" si="1"/>
        <v>54</v>
      </c>
      <c r="J72" s="65">
        <v>8372.4</v>
      </c>
      <c r="K72" s="74">
        <f>F72*J72</f>
        <v>92096400</v>
      </c>
      <c r="L72" s="56" t="s">
        <v>46</v>
      </c>
    </row>
    <row r="73" spans="1:12" ht="76.5" customHeight="1" x14ac:dyDescent="0.25">
      <c r="A73" s="52">
        <v>25</v>
      </c>
      <c r="B73" s="53" t="s">
        <v>11</v>
      </c>
      <c r="C73" s="53" t="s">
        <v>26</v>
      </c>
      <c r="D73" s="54" t="s">
        <v>19</v>
      </c>
      <c r="E73" s="55" t="s">
        <v>23</v>
      </c>
      <c r="F73" s="11">
        <v>6500</v>
      </c>
      <c r="G73" s="11">
        <f t="shared" si="5"/>
        <v>4417.2</v>
      </c>
      <c r="H73" s="11">
        <f t="shared" si="0"/>
        <v>264</v>
      </c>
      <c r="I73" s="75">
        <f t="shared" si="1"/>
        <v>54</v>
      </c>
      <c r="J73" s="65">
        <v>8372.4</v>
      </c>
      <c r="K73" s="74">
        <f>F73*J73</f>
        <v>54420600</v>
      </c>
      <c r="L73" s="56" t="s">
        <v>40</v>
      </c>
    </row>
    <row r="75" spans="1:12" x14ac:dyDescent="0.25">
      <c r="F75" s="32"/>
      <c r="G75" s="32">
        <f>G8+G11+G14+G17+G20+G23+G26+G29+G32+G35+G38+G41+G44+G47+G50+G53+G57+G58+G61+G62+G65+G68+G71+G72+G73</f>
        <v>211724.4</v>
      </c>
      <c r="H75" s="32">
        <f>H8+H11+H14+H17+H20+H23+H26+H29+H32+H35+H38+H41+H44+H47+H50+H53+H57+H58+H61+H62+H65+H68+H71+H72+H73</f>
        <v>7392</v>
      </c>
      <c r="I75" s="32">
        <f>I8+I11+I14+I17+I20+I23+I26+I29+I32+I35+I38+I41+I44+I47+I50+I53+I57+I58+I61+I62+I65+I68+I71+I72+I73</f>
        <v>1512</v>
      </c>
      <c r="J75" s="32"/>
      <c r="K75" s="33"/>
    </row>
    <row r="77" spans="1:12" x14ac:dyDescent="0.25">
      <c r="F77" s="50"/>
    </row>
    <row r="78" spans="1:12" x14ac:dyDescent="0.25">
      <c r="F78" s="50"/>
    </row>
    <row r="79" spans="1:12" x14ac:dyDescent="0.25">
      <c r="F79" s="50"/>
    </row>
    <row r="80" spans="1:12" x14ac:dyDescent="0.25">
      <c r="F80" s="50"/>
    </row>
    <row r="81" spans="6:6" x14ac:dyDescent="0.25">
      <c r="F81" s="50"/>
    </row>
  </sheetData>
  <mergeCells count="103">
    <mergeCell ref="A69:A71"/>
    <mergeCell ref="B69:B70"/>
    <mergeCell ref="D69:D70"/>
    <mergeCell ref="E69:E70"/>
    <mergeCell ref="L69:L70"/>
    <mergeCell ref="A51:A53"/>
    <mergeCell ref="B51:B52"/>
    <mergeCell ref="D51:D52"/>
    <mergeCell ref="E51:E52"/>
    <mergeCell ref="L51:L52"/>
    <mergeCell ref="A63:A65"/>
    <mergeCell ref="D59:D60"/>
    <mergeCell ref="E59:E60"/>
    <mergeCell ref="L59:L60"/>
    <mergeCell ref="D63:D64"/>
    <mergeCell ref="E63:E64"/>
    <mergeCell ref="L63:L64"/>
    <mergeCell ref="B63:B65"/>
    <mergeCell ref="B59:B61"/>
    <mergeCell ref="A59:A61"/>
    <mergeCell ref="B66:B67"/>
    <mergeCell ref="D66:D67"/>
    <mergeCell ref="E66:E67"/>
    <mergeCell ref="C54:C55"/>
    <mergeCell ref="A48:A50"/>
    <mergeCell ref="B48:B49"/>
    <mergeCell ref="D48:D49"/>
    <mergeCell ref="E48:E49"/>
    <mergeCell ref="L48:L49"/>
    <mergeCell ref="A45:A47"/>
    <mergeCell ref="B45:B46"/>
    <mergeCell ref="D45:D46"/>
    <mergeCell ref="E45:E46"/>
    <mergeCell ref="E24:E25"/>
    <mergeCell ref="L30:L31"/>
    <mergeCell ref="C27:C28"/>
    <mergeCell ref="A27:A29"/>
    <mergeCell ref="B27:B28"/>
    <mergeCell ref="D27:D28"/>
    <mergeCell ref="E27:E28"/>
    <mergeCell ref="A42:A44"/>
    <mergeCell ref="B42:B43"/>
    <mergeCell ref="D42:D43"/>
    <mergeCell ref="E42:E43"/>
    <mergeCell ref="L42:L43"/>
    <mergeCell ref="A33:A34"/>
    <mergeCell ref="B33:B34"/>
    <mergeCell ref="D33:D34"/>
    <mergeCell ref="E33:E34"/>
    <mergeCell ref="A39:A41"/>
    <mergeCell ref="B39:B40"/>
    <mergeCell ref="C39:C40"/>
    <mergeCell ref="D39:D40"/>
    <mergeCell ref="E39:E40"/>
    <mergeCell ref="L36:L37"/>
    <mergeCell ref="F1:L1"/>
    <mergeCell ref="F2:L2"/>
    <mergeCell ref="A21:A23"/>
    <mergeCell ref="B21:B22"/>
    <mergeCell ref="D21:D22"/>
    <mergeCell ref="E21:E22"/>
    <mergeCell ref="B9:B10"/>
    <mergeCell ref="A9:A11"/>
    <mergeCell ref="D9:D10"/>
    <mergeCell ref="E6:E7"/>
    <mergeCell ref="B12:B13"/>
    <mergeCell ref="A12:A14"/>
    <mergeCell ref="D12:D13"/>
    <mergeCell ref="E12:E13"/>
    <mergeCell ref="A6:A8"/>
    <mergeCell ref="E9:E10"/>
    <mergeCell ref="L9:L10"/>
    <mergeCell ref="E18:E19"/>
    <mergeCell ref="L18:L19"/>
    <mergeCell ref="L21:L22"/>
    <mergeCell ref="D15:D16"/>
    <mergeCell ref="E15:E16"/>
    <mergeCell ref="B6:B7"/>
    <mergeCell ref="D6:D7"/>
    <mergeCell ref="L66:L67"/>
    <mergeCell ref="A24:A26"/>
    <mergeCell ref="B24:B25"/>
    <mergeCell ref="A18:A20"/>
    <mergeCell ref="B18:B19"/>
    <mergeCell ref="D18:D19"/>
    <mergeCell ref="A15:A17"/>
    <mergeCell ref="B15:B16"/>
    <mergeCell ref="C15:C16"/>
    <mergeCell ref="E36:E37"/>
    <mergeCell ref="A36:A38"/>
    <mergeCell ref="B36:B37"/>
    <mergeCell ref="D36:D37"/>
    <mergeCell ref="A30:A32"/>
    <mergeCell ref="B30:B31"/>
    <mergeCell ref="D30:D31"/>
    <mergeCell ref="E30:E31"/>
    <mergeCell ref="A54:A57"/>
    <mergeCell ref="B54:B56"/>
    <mergeCell ref="D54:D56"/>
    <mergeCell ref="E54:E56"/>
    <mergeCell ref="A66:A68"/>
    <mergeCell ref="L24:L25"/>
    <mergeCell ref="D24:D25"/>
  </mergeCells>
  <printOptions horizontalCentered="1"/>
  <pageMargins left="0" right="0" top="0" bottom="0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У-Кут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Люлиана Егоровна</dc:creator>
  <cp:lastModifiedBy>Голокова Елена Владимировна</cp:lastModifiedBy>
  <cp:lastPrinted>2024-03-11T05:17:07Z</cp:lastPrinted>
  <dcterms:created xsi:type="dcterms:W3CDTF">2019-03-29T00:27:58Z</dcterms:created>
  <dcterms:modified xsi:type="dcterms:W3CDTF">2024-03-12T06:55:01Z</dcterms:modified>
</cp:coreProperties>
</file>